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869A9131-EE5B-4EE8-A547-8ABEE8C9DF2D}" xr6:coauthVersionLast="47" xr6:coauthVersionMax="47" xr10:uidLastSave="{00000000-0000-0000-0000-000000000000}"/>
  <bookViews>
    <workbookView xWindow="20052" yWindow="-108" windowWidth="20376" windowHeight="12216" tabRatio="841" firstSheet="1" activeTab="1" xr2:uid="{3A88930E-87C4-44D9-A9DC-4F8F7F69BAAE}"/>
  </bookViews>
  <sheets>
    <sheet name="Process" sheetId="17" state="hidden" r:id="rId1"/>
    <sheet name="NTC Table" sheetId="34" r:id="rId2"/>
    <sheet name="SACS Residential" sheetId="11" r:id="rId3"/>
    <sheet name="SACS Business" sheetId="12" r:id="rId4"/>
    <sheet name="SAC Large" sheetId="14" r:id="rId5"/>
    <sheet name="SAC Unmetered" sheetId="32" r:id="rId6"/>
    <sheet name="CAC" sheetId="16" r:id="rId7"/>
    <sheet name="CAC Trial" sheetId="35" r:id="rId8"/>
    <sheet name="Network Tariff Classes &amp; Codes" sheetId="25" r:id="rId9"/>
    <sheet name="ACS Fee-Based" sheetId="26" r:id="rId10"/>
    <sheet name="ACS Public Lighting" sheetId="27" r:id="rId11"/>
    <sheet name="ACS Metering" sheetId="28" r:id="rId12"/>
    <sheet name="ACS Security Lighting" sheetId="29" r:id="rId13"/>
    <sheet name="ACS Tariff Classes &amp; Codes" sheetId="30" r:id="rId14"/>
  </sheets>
  <definedNames>
    <definedName name="_xlnm._FilterDatabase" localSheetId="9" hidden="1">'ACS Fee-Based'!$B$4:$H$4</definedName>
    <definedName name="_MatInverse_In" localSheetId="13" hidden="1">#REF!</definedName>
    <definedName name="_MatInverse_In" localSheetId="7" hidden="1">#REF!</definedName>
    <definedName name="_MatInverse_In" localSheetId="8" hidden="1">#REF!</definedName>
    <definedName name="_MatInverse_In" localSheetId="1" hidden="1">#REF!</definedName>
    <definedName name="_MatInverse_In" hidden="1">#REF!</definedName>
    <definedName name="_MatInverse_Out" localSheetId="13" hidden="1">#REF!</definedName>
    <definedName name="_MatInverse_Out" localSheetId="8" hidden="1">#REF!</definedName>
    <definedName name="_MatInverse_Out" localSheetId="1" hidden="1">#REF!</definedName>
    <definedName name="_MatInverse_Out" hidden="1">#REF!</definedName>
    <definedName name="_Order1" hidden="1">0</definedName>
    <definedName name="anscount" hidden="1">1</definedName>
    <definedName name="limcount" hidden="1">1</definedName>
    <definedName name="_xlnm.Print_Area" localSheetId="9">'ACS Fee-Based'!$B$1:$H$144</definedName>
    <definedName name="_xlnm.Print_Area" localSheetId="11">'ACS Metering'!$B$1:$D$16</definedName>
    <definedName name="_xlnm.Print_Area" localSheetId="10">'ACS Public Lighting'!$B$1:$E$15</definedName>
    <definedName name="_xlnm.Print_Area" localSheetId="12">'ACS Security Lighting'!$B$1:$D$10</definedName>
    <definedName name="_xlnm.Print_Area" localSheetId="13">'ACS Tariff Classes &amp; Codes'!$B$1:$E$165</definedName>
    <definedName name="_xlnm.Print_Area" localSheetId="6">CAC!$B$1:$L$37</definedName>
    <definedName name="_xlnm.Print_Area" localSheetId="7">'CAC Trial'!$B$1:$I$29</definedName>
    <definedName name="_xlnm.Print_Area" localSheetId="8">'Network Tariff Classes &amp; Codes'!$B$1:$H$32</definedName>
    <definedName name="_xlnm.Print_Area" localSheetId="1">'NTC Table'!$B$1:$G$71</definedName>
    <definedName name="_xlnm.Print_Area" localSheetId="4">'SAC Large'!$B$1:$H$53</definedName>
    <definedName name="_xlnm.Print_Area" localSheetId="5">'SAC Unmetered'!$B$1:$D$25</definedName>
    <definedName name="_xlnm.Print_Area" localSheetId="3">'SACS Business'!$B$1:$Q$65</definedName>
    <definedName name="_xlnm.Print_Area" localSheetId="2">'SACS Residential'!$B$1:$L$53</definedName>
    <definedName name="_xlnm.Print_Titles" localSheetId="9">'ACS Fee-Based'!$4:$4</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7" l="1"/>
  <c r="G20" i="17" l="1"/>
  <c r="F20" i="17"/>
  <c r="E20" i="17"/>
  <c r="I91" i="17" l="1"/>
  <c r="C92" i="17"/>
  <c r="G84" i="17"/>
  <c r="C85" i="17"/>
  <c r="F77" i="17"/>
  <c r="C78" i="17"/>
  <c r="C71" i="17"/>
  <c r="G92" i="17" l="1"/>
  <c r="G94" i="17" s="1"/>
  <c r="D85" i="17" l="1"/>
  <c r="D86" i="17" s="1"/>
  <c r="G93" i="17"/>
  <c r="E85" i="17"/>
  <c r="E87" i="17" s="1"/>
  <c r="D92" i="17"/>
  <c r="D93" i="17" s="1"/>
  <c r="F85" i="17"/>
  <c r="F86" i="17" s="1"/>
  <c r="E92" i="17"/>
  <c r="F92" i="17"/>
  <c r="F94" i="17" s="1"/>
  <c r="H92" i="17"/>
  <c r="D78" i="17"/>
  <c r="E78" i="17"/>
  <c r="D71" i="17"/>
  <c r="D87" i="17" l="1"/>
  <c r="F87" i="17"/>
  <c r="D94" i="17"/>
  <c r="E86" i="17"/>
  <c r="G85" i="17"/>
  <c r="G86" i="17" s="1"/>
  <c r="H94" i="17"/>
  <c r="H93" i="17"/>
  <c r="I92" i="17"/>
  <c r="F93" i="17"/>
  <c r="E93" i="17"/>
  <c r="E94" i="17"/>
  <c r="E79" i="17"/>
  <c r="E80" i="17"/>
  <c r="D80" i="17"/>
  <c r="D79" i="17"/>
  <c r="F78" i="17"/>
  <c r="E71" i="17"/>
  <c r="F71" i="17" s="1"/>
  <c r="G87" i="17" l="1"/>
  <c r="I93" i="17"/>
  <c r="I94" i="17"/>
  <c r="F79" i="17"/>
  <c r="F80" i="17"/>
  <c r="H71" i="17"/>
  <c r="G71" i="17"/>
  <c r="E34" i="17" l="1"/>
  <c r="E33" i="17"/>
  <c r="E45" i="17"/>
  <c r="E22" i="17"/>
  <c r="E46" i="17" l="1"/>
  <c r="E47" i="17"/>
  <c r="E44" i="17"/>
  <c r="E30" i="17"/>
  <c r="E26" i="17"/>
  <c r="E40" i="17"/>
  <c r="F51" i="17"/>
  <c r="E51" i="17"/>
  <c r="E52" i="17"/>
  <c r="G52" i="17" s="1"/>
  <c r="F34" i="17"/>
  <c r="G34" i="17" s="1"/>
  <c r="E24" i="17"/>
  <c r="F22" i="17"/>
  <c r="G22" i="17" s="1"/>
  <c r="F45" i="17"/>
  <c r="G45" i="17" s="1"/>
  <c r="E38" i="17"/>
  <c r="E37" i="17"/>
  <c r="E29" i="17"/>
  <c r="E28" i="17"/>
  <c r="F38" i="17"/>
  <c r="E36" i="17"/>
  <c r="E39" i="17"/>
  <c r="F47" i="17"/>
  <c r="E25" i="17"/>
  <c r="F33" i="17"/>
  <c r="G33" i="17" s="1"/>
  <c r="F46" i="17"/>
  <c r="G46" i="17" s="1"/>
  <c r="G38" i="17" l="1"/>
  <c r="G51" i="17"/>
  <c r="E23" i="17"/>
  <c r="G47" i="17"/>
  <c r="F26" i="17"/>
  <c r="G26" i="17" s="1"/>
  <c r="F24" i="17"/>
  <c r="G24" i="17" s="1"/>
  <c r="F23" i="17"/>
  <c r="F29" i="17"/>
  <c r="G29" i="17" s="1"/>
  <c r="F28" i="17"/>
  <c r="G28" i="17" s="1"/>
  <c r="F30" i="17"/>
  <c r="G30" i="17" s="1"/>
  <c r="F36" i="17"/>
  <c r="G36" i="17" s="1"/>
  <c r="F32" i="17"/>
  <c r="F40" i="17"/>
  <c r="G40" i="17" s="1"/>
  <c r="F44" i="17"/>
  <c r="G44" i="17" s="1"/>
  <c r="F39" i="17"/>
  <c r="G39" i="17" s="1"/>
  <c r="F37" i="17"/>
  <c r="G37" i="17" s="1"/>
  <c r="F21" i="17"/>
  <c r="F25" i="17"/>
  <c r="G25" i="17" s="1"/>
  <c r="E21" i="17"/>
  <c r="G23" i="17" l="1"/>
  <c r="E49" i="17"/>
  <c r="E35" i="17"/>
  <c r="E32" i="17"/>
  <c r="G32" i="17" s="1"/>
  <c r="G21" i="17"/>
  <c r="E43" i="17"/>
  <c r="E42" i="17"/>
  <c r="E48" i="17"/>
  <c r="F35" i="17" l="1"/>
  <c r="G35" i="17" s="1"/>
  <c r="F49" i="17"/>
  <c r="G49" i="17" s="1"/>
  <c r="F48" i="17"/>
  <c r="G48" i="17" s="1"/>
  <c r="F43" i="17"/>
  <c r="G43" i="17" s="1"/>
  <c r="F42" i="17"/>
  <c r="G42" i="17" l="1"/>
  <c r="F55" i="17" l="1"/>
  <c r="E55" i="17"/>
  <c r="F57" i="17"/>
  <c r="E57" i="17"/>
  <c r="G57" i="17" l="1"/>
  <c r="G55" i="17"/>
  <c r="F58" i="17" l="1"/>
  <c r="E58" i="17"/>
  <c r="G58" i="17" s="1"/>
  <c r="E56" i="17" l="1"/>
  <c r="E54" i="17"/>
  <c r="E62" i="17"/>
  <c r="F56" i="17" l="1"/>
  <c r="G56" i="17" s="1"/>
  <c r="F54" i="17"/>
  <c r="E63" i="17" s="1"/>
  <c r="E64" i="17" s="1"/>
  <c r="G54" i="17" l="1"/>
</calcChain>
</file>

<file path=xl/sharedStrings.xml><?xml version="1.0" encoding="utf-8"?>
<sst xmlns="http://schemas.openxmlformats.org/spreadsheetml/2006/main" count="2714" uniqueCount="531">
  <si>
    <t>2023/24</t>
  </si>
  <si>
    <t>Tariff class</t>
  </si>
  <si>
    <t>Tariff group</t>
  </si>
  <si>
    <t>DUOS</t>
  </si>
  <si>
    <t>Demand Charge kVA</t>
  </si>
  <si>
    <t>Fixed Charge</t>
  </si>
  <si>
    <t>Volume Charge</t>
  </si>
  <si>
    <t>$/kWh</t>
  </si>
  <si>
    <t>TUOS</t>
  </si>
  <si>
    <t>Rate</t>
  </si>
  <si>
    <t>CAC</t>
  </si>
  <si>
    <t>Total</t>
  </si>
  <si>
    <t>$/kW/month</t>
  </si>
  <si>
    <t>JS</t>
  </si>
  <si>
    <t>NUOS</t>
  </si>
  <si>
    <t>CAC HV</t>
  </si>
  <si>
    <t>11kV Bus</t>
  </si>
  <si>
    <t>$/kVA/month</t>
  </si>
  <si>
    <t>Volume Off Peak Charge</t>
  </si>
  <si>
    <t>Volume Peak Charge</t>
  </si>
  <si>
    <t>11kV Line</t>
  </si>
  <si>
    <t>Demand ToU 11kV</t>
  </si>
  <si>
    <t>Excess Demand Charge</t>
  </si>
  <si>
    <t>Peak Demand Charge kVA</t>
  </si>
  <si>
    <t>CAV Charge</t>
  </si>
  <si>
    <t>$/day/$M-CAV</t>
  </si>
  <si>
    <t>NCCAV Charge</t>
  </si>
  <si>
    <t>$/day/$M-NCCAV</t>
  </si>
  <si>
    <t>EG - 11kV</t>
  </si>
  <si>
    <t>SACL</t>
  </si>
  <si>
    <t>Demand Large</t>
  </si>
  <si>
    <t>Demand Small</t>
  </si>
  <si>
    <t>LV Demand Time-of-Use</t>
  </si>
  <si>
    <t>Large Business Energy</t>
  </si>
  <si>
    <t>Large Residential Energy</t>
  </si>
  <si>
    <t>Large Business Primary Load Control</t>
  </si>
  <si>
    <t>Large Business Secondary Load Control</t>
  </si>
  <si>
    <t>Demand Charge kW</t>
  </si>
  <si>
    <t>Business Flat</t>
  </si>
  <si>
    <t>Business ToU</t>
  </si>
  <si>
    <t>Small Business Demand</t>
  </si>
  <si>
    <t>Peak Demand Charge kW</t>
  </si>
  <si>
    <t>Small Business Primary Load Control</t>
  </si>
  <si>
    <t>Small Business ToU Energy</t>
  </si>
  <si>
    <t>Volume Day Charge</t>
  </si>
  <si>
    <t>Volume Evening Charge</t>
  </si>
  <si>
    <t>Volume Overnight Charge</t>
  </si>
  <si>
    <t>Small Business Transitional Demand</t>
  </si>
  <si>
    <t>Small Business Wide IFT</t>
  </si>
  <si>
    <t>Band1 Charge</t>
  </si>
  <si>
    <t>Band2 Charge</t>
  </si>
  <si>
    <t>Band3 Charge</t>
  </si>
  <si>
    <t>Band4 Charge</t>
  </si>
  <si>
    <t>Band5 Charge</t>
  </si>
  <si>
    <t>Residential Demand</t>
  </si>
  <si>
    <t>Residential Flat</t>
  </si>
  <si>
    <t>Residential ToU</t>
  </si>
  <si>
    <t>Volume Shoulder Charge</t>
  </si>
  <si>
    <t>Residential ToU Energy</t>
  </si>
  <si>
    <t>Residential Transitional Demand</t>
  </si>
  <si>
    <t>Economy</t>
  </si>
  <si>
    <t>Super Economy</t>
  </si>
  <si>
    <t>Unmetered</t>
  </si>
  <si>
    <t>N/A</t>
  </si>
  <si>
    <t>$/day</t>
  </si>
  <si>
    <t>Residential (&lt;100MWh pa)</t>
  </si>
  <si>
    <t>Capital</t>
  </si>
  <si>
    <t>Non 
Capital</t>
  </si>
  <si>
    <t>NTC</t>
  </si>
  <si>
    <t>Tariff</t>
  </si>
  <si>
    <t>ACS Metering Rates</t>
  </si>
  <si>
    <t>Network Demand</t>
  </si>
  <si>
    <t>Network Energy</t>
  </si>
  <si>
    <t>Network Access</t>
  </si>
  <si>
    <t>Small Business (&lt;100MWh pa)</t>
  </si>
  <si>
    <t>Controlled load (&lt;100MWh pa)</t>
  </si>
  <si>
    <t>Large (&gt;100MWh pa)</t>
  </si>
  <si>
    <t>Band 1 Charge</t>
  </si>
  <si>
    <t>Band 2 Charge</t>
  </si>
  <si>
    <t>Band 3 Charge</t>
  </si>
  <si>
    <t>Band 4 Charge</t>
  </si>
  <si>
    <t>Band 5 Charge</t>
  </si>
  <si>
    <t>1.</t>
  </si>
  <si>
    <t>2.</t>
  </si>
  <si>
    <t>SACs Res</t>
  </si>
  <si>
    <t>SACs Bus</t>
  </si>
  <si>
    <t>Large Controlled Load (&gt;100MWh pa)</t>
  </si>
  <si>
    <t>Retailer requested de-energisation of the customer's premises where the de-energisation can be performed at the premises ie by a method other than main switch seal (eg pole, pillar, transformer or meter isolation link)</t>
  </si>
  <si>
    <t>BUSINESS HOURS - NO CT</t>
  </si>
  <si>
    <t>AFTER HOURS - NO CT</t>
  </si>
  <si>
    <t>BUSINESS HOURS - CT</t>
  </si>
  <si>
    <t>AFTER HOURS - CT</t>
  </si>
  <si>
    <t>NON PAYMENT - NO CT</t>
  </si>
  <si>
    <t>NON PAYMENT - CT</t>
  </si>
  <si>
    <t>Retailer requested de-energisation (MSS)</t>
  </si>
  <si>
    <t>BUSINESS HOURS</t>
  </si>
  <si>
    <t>AFTER HOURS</t>
  </si>
  <si>
    <t>NON PAYMENT</t>
  </si>
  <si>
    <t>Retailer requests a re-energisation of the customer's premises where the customer has not paid their electricity account. No visual required</t>
  </si>
  <si>
    <t>ANYTIME - NO CT</t>
  </si>
  <si>
    <t>ANYTIME - CT</t>
  </si>
  <si>
    <t>Retailer requests a re-energisation for the customer's premises following a main switch seal (no visual required)</t>
  </si>
  <si>
    <t>ANYTIME</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</si>
  <si>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</si>
  <si>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</si>
  <si>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Temporary de-energisation and re-energisation of supply to allow customer or contractor to work close - the supply will be disconnected</t>
  </si>
  <si>
    <t>No Dismantling - BUSINESS HOURS</t>
  </si>
  <si>
    <t>No Dismantling - AFTER HOURS</t>
  </si>
  <si>
    <t>Temporary de-energisation and re-energisation of supply to allow customer or contractor to work close - the service may be physically dismantled or disconnected (e.g. overhead service dropped). This services includes switching if required.</t>
  </si>
  <si>
    <t>Dismantling - SINGLE PHASE - BUSINESS HOURS</t>
  </si>
  <si>
    <t>Dismantling - MULTIPHASE - BUSINESS HOURS</t>
  </si>
  <si>
    <t>Dismantling - SINGLE PHASE - BUSINESS HOURS - Traffic Control</t>
  </si>
  <si>
    <t>Dismantling - MULTIPHASE - BUSINESS HOURS - Traffic Control</t>
  </si>
  <si>
    <t>Dismantling - SINGLE PHASE - AFTER HOURS</t>
  </si>
  <si>
    <t>Dismantling - MULTIPHASE - AFTER HOURS</t>
  </si>
  <si>
    <t>Dismantling - SINGLE PHASE - AFTER HOURS - Traffic Control</t>
  </si>
  <si>
    <t>Dismantling - MULTIPHASE - AFTER HOURS - Traffic Control</t>
  </si>
  <si>
    <t>Customer requested temporary connection (short term) and the recovery of the temporary builders supply. Excludes work on metering equipment.</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</si>
  <si>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</si>
  <si>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t>
  </si>
  <si>
    <t>SERVICE ONLY - BUSINESS HOURS - CT (Complex) - Traffic control</t>
  </si>
  <si>
    <t>SERVICE ONLY - BUSINESS HOURS - NO CT (Simple)</t>
  </si>
  <si>
    <t>SERVICE ONLY - BUSINESS HOURS - NO CT (Simple) - Traffic control</t>
  </si>
  <si>
    <t>SERVICE ONLY - AFTER HOURS - CT (Complex)</t>
  </si>
  <si>
    <t>SERVICE ONLY - AFTER HOURS - CT (Complex) - Traffic control</t>
  </si>
  <si>
    <t>SERVICE ONLY- AFTER HOURS - NO CT (Simple)</t>
  </si>
  <si>
    <t>SERVICE ONLY- AFTER HOURS - NO CT (Simple) - Traffic control</t>
  </si>
  <si>
    <t>SERVICE ONLY - ANYTIME - CT (Complex)</t>
  </si>
  <si>
    <t>SERVICE ONLY - ANYTIME - CT (Complex) - Traffic control</t>
  </si>
  <si>
    <t>SERVICE ONLY - ANYTIME - NO CT (Simple)</t>
  </si>
  <si>
    <t>SERVICE ONLY - ANYTIME - NO CT (Simple) - Traffic control</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</si>
  <si>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(No travel time)</t>
  </si>
  <si>
    <t xml:space="preserve">METER ONLY (Per NMI) - BUSINESS HOURS - CT </t>
  </si>
  <si>
    <t xml:space="preserve">METER ONLY (Per NMI) - BUSINESS HOURS - NO CT </t>
  </si>
  <si>
    <t xml:space="preserve">METER ONLY (Per NMI) - AFTER HOURS- CT </t>
  </si>
  <si>
    <t>METER ONLY (Per NMI) - AFTER HOURS - NO CT</t>
  </si>
  <si>
    <t xml:space="preserve">METER ONLY (Per NMI) - ANYTIME - CT </t>
  </si>
  <si>
    <t xml:space="preserve">METER ONLY (Per NMI) - ANYTIME - NO CT </t>
  </si>
  <si>
    <t>Request to de-energise an unmetered supply point.</t>
  </si>
  <si>
    <t>BUSINESS HOURS - TRAFFIC CONTROL</t>
  </si>
  <si>
    <t>AFTER HOURS - TRAFFIC CONTROL</t>
  </si>
  <si>
    <t>Service upgrade. For example, an upgrade from single phase to multi phase and/or increase capacity. Excludes work on metering equipment (if required). Overhead</t>
  </si>
  <si>
    <t xml:space="preserve">BUSINESS HOURS - SINGLE TO MULTI PHASE </t>
  </si>
  <si>
    <t>BUSINESS HOURS - SINGLE TO MULTI PHASE - Traffic control</t>
  </si>
  <si>
    <t xml:space="preserve">BUSINESS HOURS - MULTIPHASE INCREASE CAPACITY </t>
  </si>
  <si>
    <t>BUSINESS HOURS - MULTIPHASE INCREASE CAPACITY - Traffic control</t>
  </si>
  <si>
    <t xml:space="preserve">AFTER HOURS - SINGLE TO MULTI PHASE </t>
  </si>
  <si>
    <t>AFTER HOURS - SINGLE TO MULTI PHASE - Traffic control</t>
  </si>
  <si>
    <t>AFTER HOURS - MULTIPHASE INCREASE CAPACITY</t>
  </si>
  <si>
    <t>AFTER HOURS - MULTIPHASE INCREASE CAPACITY - Traffic control</t>
  </si>
  <si>
    <t>Service upgrade. For example, an upgrade from single phase to multi phase and/or increase capacity. Excludes work on metering equipment (if required). Underground</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</si>
  <si>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</si>
  <si>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BUSINESS HOURS - SINGLE PHASE</t>
  </si>
  <si>
    <t>BUSINESS HOURS - SINGLE PHASE - Traffic Control</t>
  </si>
  <si>
    <t xml:space="preserve">AFTER HOURS - SINGLE PHASE  </t>
  </si>
  <si>
    <t>AFTER HOURS - SINGLE PHASE  - Traffic Control</t>
  </si>
  <si>
    <t>BUSINESS HOURS - MULTI PHASE</t>
  </si>
  <si>
    <t>BUSINESS HOURS - MULTI PHASE - Traffic Control</t>
  </si>
  <si>
    <t xml:space="preserve">AFTER HOURS - MULTIPHASE  </t>
  </si>
  <si>
    <t>AFTER HOURS - MULTIPHASE - Traffic Control</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</si>
  <si>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</si>
  <si>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</si>
  <si>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AFTER HOURS - SINGLE PHASE - Traffic control</t>
  </si>
  <si>
    <t>Removal of Meter</t>
  </si>
  <si>
    <t>Customer requested Meter Accuracy Testing of type 5-6 meter (physically test meter)</t>
  </si>
  <si>
    <t>Inspection required to check reported or suspected fault and no fault in meter is found. (no physical meter test)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</si>
  <si>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</si>
  <si>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</si>
  <si>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A request to make a change from one tariff to another tariff (Controlled Load)</t>
  </si>
  <si>
    <t>A request to make a change from one tariff to another tariff</t>
  </si>
  <si>
    <t>Change load control equipment (inc. time switch and relay install, modify and removal)</t>
  </si>
  <si>
    <t>Meter alteration – meter is being relocated or meter wiring altered and requires DNSP to visit site to verify the integrity of the metering equipment</t>
  </si>
  <si>
    <t>Customer requests a check read, transfer read or validation of an estimated read on the meter, may be due to reported error in the meter reading. This is only used to check the accuracy of the meter reading</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</si>
  <si>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</si>
  <si>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</si>
  <si>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</si>
  <si>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</si>
  <si>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Crews attend site at the customers request and is unable to perform job due to customers fault/fault of a third party.  TECHNICAL. Wasted travel time and wasted time at customer's premises.</t>
  </si>
  <si>
    <t>BUSINESS HOURS - 1 crew</t>
  </si>
  <si>
    <t>BUSINESS HOURS - 2 crews</t>
  </si>
  <si>
    <t>AFTER HOURS - 1 crew</t>
  </si>
  <si>
    <t>AFTER HOURS - 2 crews</t>
  </si>
  <si>
    <t>Crews attend site at the customers request and is unable to perform job due to customers fault/fault of a third party.  NON TECHNICAL. Wasted travel time.</t>
  </si>
  <si>
    <t>Primary Capital</t>
  </si>
  <si>
    <t>ACSMCC</t>
  </si>
  <si>
    <t>Primary Non-capital</t>
  </si>
  <si>
    <t>Non-capital</t>
  </si>
  <si>
    <t>ACSMNCC</t>
  </si>
  <si>
    <t>Load Control Capital</t>
  </si>
  <si>
    <t>Load Control Non-capital</t>
  </si>
  <si>
    <t>Solar PV Capital</t>
  </si>
  <si>
    <t>Solar PV Non-capital</t>
  </si>
  <si>
    <t>Energex</t>
  </si>
  <si>
    <r>
      <t xml:space="preserve">'20'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Rates apply.</t>
    </r>
  </si>
  <si>
    <r>
      <t xml:space="preserve">'50' series Network Tariff Codes
</t>
    </r>
    <r>
      <rPr>
        <sz val="9"/>
        <color rgb="FFFFFFFF"/>
        <rFont val="Arial"/>
        <family val="2"/>
      </rPr>
      <t>Standard network tariff rates (as per equivalent standard Network Tariff Code) No ACS capital and non-capital metering Rates apply.</t>
    </r>
  </si>
  <si>
    <r>
      <t xml:space="preserve">'70'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capital metering Rates apply.</t>
    </r>
  </si>
  <si>
    <t>Standard Asset Customer – South East</t>
  </si>
  <si>
    <t>Residential Demand South East</t>
  </si>
  <si>
    <t>Residential Transitional Demand South East</t>
  </si>
  <si>
    <t>Residential ToU Energy South East</t>
  </si>
  <si>
    <t>Residential ToU South East</t>
  </si>
  <si>
    <t>Residential Flat South East</t>
  </si>
  <si>
    <t>Small Business Demand South East</t>
  </si>
  <si>
    <t>Small Business Transitional Demand South East</t>
  </si>
  <si>
    <t>Small Business Time-of-Use Energy South East</t>
  </si>
  <si>
    <t>Small Business Flat South East</t>
  </si>
  <si>
    <t>Business Demand (closed) South East</t>
  </si>
  <si>
    <t>Business Time-of-Use South East</t>
  </si>
  <si>
    <t>Small Business Wide Inclining Fixed Tariff South East</t>
  </si>
  <si>
    <t>Small Business Primary Load Control South East</t>
  </si>
  <si>
    <t>Economy South East</t>
  </si>
  <si>
    <t>Super Economy South East</t>
  </si>
  <si>
    <t>Unmetered South East</t>
  </si>
  <si>
    <t>LV Demand Time-of-Use South East</t>
  </si>
  <si>
    <t>Controlled load (&gt;100MWh pa)</t>
  </si>
  <si>
    <t>Large Business Primary Load Control South East</t>
  </si>
  <si>
    <t>Large Business Secondary Load Control South East</t>
  </si>
  <si>
    <t>Connection Asset Customer – South East</t>
  </si>
  <si>
    <t>HV ToU Demand</t>
  </si>
  <si>
    <t>Individually Calculated Customer – South East</t>
  </si>
  <si>
    <t>ACS Fee-Based - Energex</t>
  </si>
  <si>
    <t>Product Code</t>
  </si>
  <si>
    <t>Tariff Group</t>
  </si>
  <si>
    <t>Service grouping</t>
  </si>
  <si>
    <t>Services</t>
  </si>
  <si>
    <t>Permutations</t>
  </si>
  <si>
    <t>Traffic control</t>
  </si>
  <si>
    <t>DNV1MBU</t>
  </si>
  <si>
    <t>Connection application and management services</t>
  </si>
  <si>
    <t>De-energisation</t>
  </si>
  <si>
    <t>No</t>
  </si>
  <si>
    <t>DNV1MAU</t>
  </si>
  <si>
    <t>DNV2MBU</t>
  </si>
  <si>
    <t>DNV2MAU</t>
  </si>
  <si>
    <t>DN$1MBU</t>
  </si>
  <si>
    <t>DN$2MBU</t>
  </si>
  <si>
    <t>DNMS1MBU</t>
  </si>
  <si>
    <t>DNMS1MAU</t>
  </si>
  <si>
    <t>DNS$1MBU</t>
  </si>
  <si>
    <t>RN$1MBU</t>
  </si>
  <si>
    <t>Re-energisation</t>
  </si>
  <si>
    <t>RN$2MBU</t>
  </si>
  <si>
    <t>RN$1MAU</t>
  </si>
  <si>
    <t>RN$2MAU</t>
  </si>
  <si>
    <t>RN$1MTU</t>
  </si>
  <si>
    <t>RN$2MTU</t>
  </si>
  <si>
    <t>RNS1MBU</t>
  </si>
  <si>
    <t>RNS1MAU</t>
  </si>
  <si>
    <t>RNS1MTU</t>
  </si>
  <si>
    <t>RNS$1MBU</t>
  </si>
  <si>
    <t>RNV1MBU</t>
  </si>
  <si>
    <t>RNV2MBU</t>
  </si>
  <si>
    <t>RNV1MAU</t>
  </si>
  <si>
    <t>RNV2MAU</t>
  </si>
  <si>
    <t>RNV1MTU</t>
  </si>
  <si>
    <t>RNV2MTU</t>
  </si>
  <si>
    <t>RN$V1MBU</t>
  </si>
  <si>
    <t>RN$V1MAU</t>
  </si>
  <si>
    <t>RN$V1MTU</t>
  </si>
  <si>
    <t>RN$V2MBU</t>
  </si>
  <si>
    <t>RN$V2MAU</t>
  </si>
  <si>
    <t>RN$V2MTU</t>
  </si>
  <si>
    <t>TDNNDBU</t>
  </si>
  <si>
    <t>Temporary disconnections and reconnections (which may involve a line drop)</t>
  </si>
  <si>
    <t>TDNNDAU</t>
  </si>
  <si>
    <t>TDNSPBU</t>
  </si>
  <si>
    <t>TDNMPBU</t>
  </si>
  <si>
    <t>TDNSPTCBU</t>
  </si>
  <si>
    <t>Yes</t>
  </si>
  <si>
    <t>TDNMPTCBU</t>
  </si>
  <si>
    <t>TDNSPAU</t>
  </si>
  <si>
    <t>TDNMPAU</t>
  </si>
  <si>
    <t>TDNSPTCAU</t>
  </si>
  <si>
    <t>TDNMPTCAU</t>
  </si>
  <si>
    <t>NCT1MBU</t>
  </si>
  <si>
    <t>Temporary connection</t>
  </si>
  <si>
    <t>NCT1MAU</t>
  </si>
  <si>
    <t>NCT2MBU</t>
  </si>
  <si>
    <t>NCT2MAU</t>
  </si>
  <si>
    <t>SA2BU</t>
  </si>
  <si>
    <t>Supply Abolishment</t>
  </si>
  <si>
    <t>SA2TCBU</t>
  </si>
  <si>
    <t>SA1BU</t>
  </si>
  <si>
    <t>SA1TCBU</t>
  </si>
  <si>
    <t>SA2AU</t>
  </si>
  <si>
    <t>SA2TCAU</t>
  </si>
  <si>
    <t>SA1AU</t>
  </si>
  <si>
    <t>SA1TCAU</t>
  </si>
  <si>
    <t>SA2TU</t>
  </si>
  <si>
    <t>SA2TCTU</t>
  </si>
  <si>
    <t>SA1TU</t>
  </si>
  <si>
    <t>SA1TCTU</t>
  </si>
  <si>
    <t>SA4BU</t>
  </si>
  <si>
    <t>SA3BU</t>
  </si>
  <si>
    <t>SA4AU</t>
  </si>
  <si>
    <t>SA3AU</t>
  </si>
  <si>
    <t>SA4TU</t>
  </si>
  <si>
    <t>SA3TU</t>
  </si>
  <si>
    <t>DNUMSBU</t>
  </si>
  <si>
    <t>DNUMSAU</t>
  </si>
  <si>
    <t>DNUMSTCBU</t>
  </si>
  <si>
    <t>DNUMSTCAU</t>
  </si>
  <si>
    <t>SEOMPBU</t>
  </si>
  <si>
    <t>Supply enhancement</t>
  </si>
  <si>
    <t>SEOMPTCBU</t>
  </si>
  <si>
    <t>SEOCAPBU</t>
  </si>
  <si>
    <t>SEOCAPTCBU</t>
  </si>
  <si>
    <t>SEOMPAU</t>
  </si>
  <si>
    <t>SEOMPTCAU</t>
  </si>
  <si>
    <t>SEOCAPAU</t>
  </si>
  <si>
    <t>SEOCAPTCAU</t>
  </si>
  <si>
    <t>SEUMPBU</t>
  </si>
  <si>
    <t>SEUMPTCBU</t>
  </si>
  <si>
    <t>SEUCAPBU</t>
  </si>
  <si>
    <t>SEUCAPTCBU</t>
  </si>
  <si>
    <t>SEUMPAU</t>
  </si>
  <si>
    <t>SEUMPTCAU</t>
  </si>
  <si>
    <t>SEUCAPAU</t>
  </si>
  <si>
    <t>SEUCAPTCAU</t>
  </si>
  <si>
    <t>POASPBU</t>
  </si>
  <si>
    <t>Point of attachment relocation</t>
  </si>
  <si>
    <t>POASPTCBU</t>
  </si>
  <si>
    <t>POASPAU</t>
  </si>
  <si>
    <t>POASPTCAU</t>
  </si>
  <si>
    <t>POAMPBU</t>
  </si>
  <si>
    <t>POAMPTCBU</t>
  </si>
  <si>
    <t>POAMPAU</t>
  </si>
  <si>
    <t>POAMPTCAU</t>
  </si>
  <si>
    <t>OH2UGSPBU</t>
  </si>
  <si>
    <t>Network Ancillary services</t>
  </si>
  <si>
    <t>Re-arrange connection assets at customer's request</t>
  </si>
  <si>
    <t>OH2UGSPTBU</t>
  </si>
  <si>
    <t>OH2UGSPAU</t>
  </si>
  <si>
    <t>OH2UGSPTAU</t>
  </si>
  <si>
    <t>OH2UGMPBU</t>
  </si>
  <si>
    <t>OH2UGMPTBU</t>
  </si>
  <si>
    <t>OH2UGMPAU</t>
  </si>
  <si>
    <t>OH2UGMPTAU</t>
  </si>
  <si>
    <t>RM1MBU</t>
  </si>
  <si>
    <t>Auxiliary metering services</t>
  </si>
  <si>
    <t>Removal of a meter (Type 5 &amp; 6)</t>
  </si>
  <si>
    <t>RM2MBU</t>
  </si>
  <si>
    <t>RM1MAU</t>
  </si>
  <si>
    <t>RM2MAU</t>
  </si>
  <si>
    <t>MIMT1MBU</t>
  </si>
  <si>
    <t>Meter test</t>
  </si>
  <si>
    <t>MIMT2MBU</t>
  </si>
  <si>
    <t>MIMT1MAU</t>
  </si>
  <si>
    <t>MIMT2MAU</t>
  </si>
  <si>
    <t>MINS1MBU</t>
  </si>
  <si>
    <t>Meter inspection and investigation on request</t>
  </si>
  <si>
    <t>MINS1MAU</t>
  </si>
  <si>
    <t>MINS2MBU</t>
  </si>
  <si>
    <t>MINS2MAU</t>
  </si>
  <si>
    <t>MINSSUBU</t>
  </si>
  <si>
    <t>MINSSUAU</t>
  </si>
  <si>
    <t>MINSMUBU</t>
  </si>
  <si>
    <t>MINSMUAU</t>
  </si>
  <si>
    <t>MRCLT1MBU</t>
  </si>
  <si>
    <t>Meter reconfiguration</t>
  </si>
  <si>
    <t>MRCLT1MAU</t>
  </si>
  <si>
    <t>MRCLT2MBU</t>
  </si>
  <si>
    <t>MRCLT2MAU</t>
  </si>
  <si>
    <t>MRCT1MBU</t>
  </si>
  <si>
    <t>MRCT1MAU</t>
  </si>
  <si>
    <t>MRCT2MBU</t>
  </si>
  <si>
    <t>MRCT2MAU</t>
  </si>
  <si>
    <t>MRCL1MBU</t>
  </si>
  <si>
    <t>Load control time switch</t>
  </si>
  <si>
    <t>MRCL2MBU</t>
  </si>
  <si>
    <t>MM1MBU</t>
  </si>
  <si>
    <t>Metering alteration</t>
  </si>
  <si>
    <t>MM1MAU</t>
  </si>
  <si>
    <t>MM2MBU</t>
  </si>
  <si>
    <t>MM2MAU</t>
  </si>
  <si>
    <t>SRCRBU</t>
  </si>
  <si>
    <t>Meter reading</t>
  </si>
  <si>
    <t>RNRRBU</t>
  </si>
  <si>
    <t>SRTRBU</t>
  </si>
  <si>
    <t>LPDBU</t>
  </si>
  <si>
    <t>Type 6 non standard metering data services</t>
  </si>
  <si>
    <t>AAMRBU</t>
  </si>
  <si>
    <t>Reseal</t>
  </si>
  <si>
    <t>USV1MBU</t>
  </si>
  <si>
    <t>Call out fee</t>
  </si>
  <si>
    <t>USV2MBU</t>
  </si>
  <si>
    <t>USV1MAU</t>
  </si>
  <si>
    <t>USV2MAU</t>
  </si>
  <si>
    <t>USVNTBU</t>
  </si>
  <si>
    <t>USVNTAU</t>
  </si>
  <si>
    <t>ACS Public Lighting - Energex</t>
  </si>
  <si>
    <t>$/day/light</t>
  </si>
  <si>
    <t>Conventional</t>
  </si>
  <si>
    <t>LED</t>
  </si>
  <si>
    <t>NPL1 (Energex Owned &amp; Operated)</t>
  </si>
  <si>
    <t>Major</t>
  </si>
  <si>
    <t>Minor</t>
  </si>
  <si>
    <t>NPL2 (Gifted &amp; Energex Operated)</t>
  </si>
  <si>
    <t>NPL4</t>
  </si>
  <si>
    <t>ACS Metering Services - Energex</t>
  </si>
  <si>
    <t>Primary</t>
  </si>
  <si>
    <t>Load Control</t>
  </si>
  <si>
    <t>Solar PV</t>
  </si>
  <si>
    <t>ACS Security Lighting - Energex</t>
  </si>
  <si>
    <t>Daily maintenance, operation and replacement charge/ unit</t>
  </si>
  <si>
    <t xml:space="preserve">Small LED </t>
  </si>
  <si>
    <t xml:space="preserve">Medium LED </t>
  </si>
  <si>
    <t xml:space="preserve">Small conventional </t>
  </si>
  <si>
    <t xml:space="preserve">Medium conventional </t>
  </si>
  <si>
    <t xml:space="preserve">Large conventional </t>
  </si>
  <si>
    <t>Fee based</t>
  </si>
  <si>
    <t>Retailer or metering coordinator/provider requests a visual examination upon re-energisation
(physical or remote) of the customer’s premises.</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</si>
  <si>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</si>
  <si>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</si>
  <si>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(No travel time)</t>
  </si>
  <si>
    <t>SOEMPTCBU</t>
  </si>
  <si>
    <t>SOECAPTCBU</t>
  </si>
  <si>
    <t>AARMBU</t>
  </si>
  <si>
    <t>Public Lighting Services</t>
  </si>
  <si>
    <t>NPL1 (Ergon Owned &amp; Operated) - Major - Conventional</t>
  </si>
  <si>
    <t>NPL1 (Ergon Owned &amp; Operated) - Minor - Conventional</t>
  </si>
  <si>
    <t>NPL1 (Ergon Owned &amp; Operated) - Major - LED</t>
  </si>
  <si>
    <t>NPL1 (Ergon Owned &amp; Operated) - Minor - LED</t>
  </si>
  <si>
    <t>NPL2 (Gifted &amp; Ergon Operated) - Major - Conventional</t>
  </si>
  <si>
    <t>NPL2 (Gifted &amp; Ergon Operated) - Minor - Conventional</t>
  </si>
  <si>
    <t>NPL2 (Gifted &amp; Ergon Operated) - Major - LED</t>
  </si>
  <si>
    <t>NPL2 (Gifted &amp; Ergon Operated) - Minor - LED</t>
  </si>
  <si>
    <t>NPL4 - Major - LED</t>
  </si>
  <si>
    <t>NPL4 - Minor - LED</t>
  </si>
  <si>
    <t>Metering Services</t>
  </si>
  <si>
    <t>Security Lighting</t>
  </si>
  <si>
    <t>Select Year</t>
  </si>
  <si>
    <t>3.</t>
  </si>
  <si>
    <t>4</t>
  </si>
  <si>
    <t>5.</t>
  </si>
  <si>
    <t>Copy, Paste Special Values of the final Metering data from the EGX annual ACS pricing model for the current year in to worksheet "Input Metering"</t>
  </si>
  <si>
    <t>6.</t>
  </si>
  <si>
    <t>Unless new tariffs have been introduced during the year, the data from the MRT should be fully reflected for each category.</t>
  </si>
  <si>
    <t>The following is a high level summary comparing the total per category as per the MRT and Attachment 1 (this workbook)</t>
  </si>
  <si>
    <t>Category</t>
  </si>
  <si>
    <t xml:space="preserve">    - SACs Large</t>
  </si>
  <si>
    <t xml:space="preserve">    - SACs Large Controlled</t>
  </si>
  <si>
    <t xml:space="preserve">    - SACs Residential</t>
  </si>
  <si>
    <t xml:space="preserve">    - SACs Business</t>
  </si>
  <si>
    <t xml:space="preserve">    - CACs Controlled Load</t>
  </si>
  <si>
    <t>Energex Attachment 1 - Process for completion</t>
  </si>
  <si>
    <t>Ungroup for each category if there is a difference to highlight the tariff and investigate as appropriate</t>
  </si>
  <si>
    <t>SCS Prices</t>
  </si>
  <si>
    <t>7.</t>
  </si>
  <si>
    <t>The prior year prices are included for comparison purposes only and once the review has been finalised are to be deleted from the version submitted to the regulator.</t>
  </si>
  <si>
    <t>Current 
Year</t>
  </si>
  <si>
    <t>Prior 
Year</t>
  </si>
  <si>
    <t>Avg Price Increase</t>
  </si>
  <si>
    <t>Min Price Increase</t>
  </si>
  <si>
    <t>Max Price Increase</t>
  </si>
  <si>
    <t>Note - Investigate any errors in the data if there are error messages in the above summary numbers</t>
  </si>
  <si>
    <t>ACS Prices - Fee based</t>
  </si>
  <si>
    <t>ACS Prices - Public Lighting</t>
  </si>
  <si>
    <t>2022/23 Prices for comparison</t>
  </si>
  <si>
    <t>8.</t>
  </si>
  <si>
    <t>Review Public Lighting for any anomolies</t>
  </si>
  <si>
    <t>Rate 
$/day</t>
  </si>
  <si>
    <t>Review Metering Services for any anomolies</t>
  </si>
  <si>
    <t>9.</t>
  </si>
  <si>
    <t>ACS Prices - Metering Services</t>
  </si>
  <si>
    <t>Solar</t>
  </si>
  <si>
    <t>Rate 
$/day/light</t>
  </si>
  <si>
    <t>Product Description</t>
  </si>
  <si>
    <t>10.</t>
  </si>
  <si>
    <t>Review Security Lighting for any anomolies</t>
  </si>
  <si>
    <t>ACS Prices - Security Lighting</t>
  </si>
  <si>
    <t>Change ($)</t>
  </si>
  <si>
    <t>Change (%)</t>
  </si>
  <si>
    <t>Copy, Paste Special Values of the final Public Lighting data from the EGX annual ACS pricing model for the current year in to worksheet "Input Lighting"</t>
  </si>
  <si>
    <t>Did this but linked the Rates columns for now?</t>
  </si>
  <si>
    <t>Difference</t>
  </si>
  <si>
    <t>Business Demand</t>
  </si>
  <si>
    <t>Controlled Load</t>
  </si>
  <si>
    <t>11.</t>
  </si>
  <si>
    <t>Check that all tariffs have been accounted for in the attachments</t>
  </si>
  <si>
    <t xml:space="preserve">MRT Rates Total </t>
  </si>
  <si>
    <t>SACs CL</t>
  </si>
  <si>
    <t xml:space="preserve">    - SACs Controlled Load Economy</t>
  </si>
  <si>
    <t xml:space="preserve">    - SACs Controlled Load Super Economy</t>
  </si>
  <si>
    <t>Attachment 1 Total</t>
  </si>
  <si>
    <t>SACs Unm</t>
  </si>
  <si>
    <t xml:space="preserve">    - SACs Unmetered</t>
  </si>
  <si>
    <r>
      <t xml:space="preserve">'00' series Network Tariff Codes
</t>
    </r>
    <r>
      <rPr>
        <sz val="9"/>
        <color rgb="FFFFFFFF"/>
        <rFont val="Arial"/>
        <family val="2"/>
      </rPr>
      <t xml:space="preserve">Standard network tariff rates </t>
    </r>
    <r>
      <rPr>
        <u/>
        <sz val="9"/>
        <color rgb="FFFFFFFF"/>
        <rFont val="Arial"/>
        <family val="2"/>
      </rPr>
      <t>plus</t>
    </r>
    <r>
      <rPr>
        <sz val="9"/>
        <color rgb="FFFFFFFF"/>
        <rFont val="Arial"/>
        <family val="2"/>
      </rPr>
      <t xml:space="preserve"> ACS capital and non-capital metering Rates apply.</t>
    </r>
    <r>
      <rPr>
        <b/>
        <sz val="9"/>
        <color rgb="FFFFFFFF"/>
        <rFont val="Arial"/>
        <family val="2"/>
      </rPr>
      <t xml:space="preserve">
</t>
    </r>
    <r>
      <rPr>
        <sz val="9"/>
        <color rgb="FFFFFFFF"/>
        <rFont val="Arial"/>
        <family val="2"/>
      </rPr>
      <t>Excluding Unmetered</t>
    </r>
    <r>
      <rPr>
        <b/>
        <sz val="9"/>
        <color rgb="FFFFFFFF"/>
        <rFont val="Arial"/>
        <family val="2"/>
      </rPr>
      <t xml:space="preserve">
</t>
    </r>
  </si>
  <si>
    <r>
      <t>Copy, Paste Special Values of Master rates table from the Allocation Model workbook in to worksheet "</t>
    </r>
    <r>
      <rPr>
        <b/>
        <i/>
        <sz val="11"/>
        <color theme="1"/>
        <rFont val="Arial"/>
        <family val="2"/>
      </rPr>
      <t>Input MRT"</t>
    </r>
    <r>
      <rPr>
        <sz val="11"/>
        <color theme="1"/>
        <rFont val="Arial"/>
        <family val="2"/>
      </rPr>
      <t xml:space="preserve"> for Columns C to Y only</t>
    </r>
  </si>
  <si>
    <r>
      <t>(Note - do not over-ride formulas in Column A of "</t>
    </r>
    <r>
      <rPr>
        <b/>
        <i/>
        <sz val="11"/>
        <color theme="1"/>
        <rFont val="Arial"/>
        <family val="2"/>
      </rPr>
      <t>Input MRT"</t>
    </r>
    <r>
      <rPr>
        <sz val="11"/>
        <color theme="1"/>
        <rFont val="Arial"/>
        <family val="2"/>
      </rPr>
      <t xml:space="preserve"> worksheet)</t>
    </r>
  </si>
  <si>
    <r>
      <t>Copy, Paste Special Values of the final Ancillary Network Services data from the EGX annual ACS pricing model for the current year in to worksheet "</t>
    </r>
    <r>
      <rPr>
        <b/>
        <i/>
        <sz val="11"/>
        <color theme="1"/>
        <rFont val="Arial"/>
        <family val="2"/>
      </rPr>
      <t>Input ACS"</t>
    </r>
    <r>
      <rPr>
        <sz val="11"/>
        <color theme="1"/>
        <rFont val="Arial"/>
        <family val="2"/>
      </rPr>
      <t xml:space="preserve"> from Column B</t>
    </r>
  </si>
  <si>
    <r>
      <t>(Note - do not over-ride formulas in Column A of "</t>
    </r>
    <r>
      <rPr>
        <b/>
        <i/>
        <sz val="11"/>
        <color theme="1"/>
        <rFont val="Arial"/>
        <family val="2"/>
      </rPr>
      <t>Input ACS"</t>
    </r>
    <r>
      <rPr>
        <sz val="11"/>
        <color theme="1"/>
        <rFont val="Arial"/>
        <family val="2"/>
      </rPr>
      <t xml:space="preserve"> worksheet)</t>
    </r>
  </si>
  <si>
    <r>
      <t>ACS Fee based prices are auto-populated for the current year and the prior year (Worksheet "</t>
    </r>
    <r>
      <rPr>
        <b/>
        <i/>
        <sz val="11"/>
        <color theme="1"/>
        <rFont val="Arial"/>
        <family val="2"/>
      </rPr>
      <t>ACS Fee-based</t>
    </r>
    <r>
      <rPr>
        <sz val="11"/>
        <color theme="1"/>
        <rFont val="Arial"/>
        <family val="2"/>
      </rPr>
      <t>")</t>
    </r>
  </si>
  <si>
    <t>Residential ToU*</t>
  </si>
  <si>
    <t>Residential Flat*</t>
  </si>
  <si>
    <t>*Grandfathered</t>
  </si>
  <si>
    <t>Business ToU*</t>
  </si>
  <si>
    <t>Business Flat*</t>
  </si>
  <si>
    <t>Business Demand*</t>
  </si>
  <si>
    <t>SCS Network Tariff Sheet Name</t>
  </si>
  <si>
    <t>SACS Residential</t>
  </si>
  <si>
    <t>SCS Network Tariff</t>
  </si>
  <si>
    <t>Network Tariff Classes and Codes</t>
  </si>
  <si>
    <t>SACS Business</t>
  </si>
  <si>
    <t>ACS Tariff Classes and Codes</t>
  </si>
  <si>
    <t>SAC Unmetered</t>
  </si>
  <si>
    <t>SAC Large</t>
  </si>
  <si>
    <t>Standard Asset Customers (SAC) - Residential (&lt;100MWh pa) - Energex</t>
  </si>
  <si>
    <t>Standard Asset Customers (SAC) - Small Business (&lt;100MWh pa) - Energex</t>
  </si>
  <si>
    <t>Standard Asset Customers (SAC) - Large (&gt;100MWh pa) - Energex</t>
  </si>
  <si>
    <t>Standard Asset Customers (SAC) - Unmetered - Energex</t>
  </si>
  <si>
    <t>Connection Asset Customers (CACs) - Energex</t>
  </si>
  <si>
    <t>Off-peak Capacity Import Charge</t>
  </si>
  <si>
    <t>Trough Demand Import Charge</t>
  </si>
  <si>
    <t>Peak Demand Import Charge</t>
  </si>
  <si>
    <t>Off-peak Capacity Export Charge</t>
  </si>
  <si>
    <t>Trough Demand Export Charge</t>
  </si>
  <si>
    <t>Peak Demand Export Charge</t>
  </si>
  <si>
    <t>TBA</t>
  </si>
  <si>
    <t>22/11kV Time of Use Export</t>
  </si>
  <si>
    <t>33/66kV Time of Use Export</t>
  </si>
  <si>
    <t>Product 
Code</t>
  </si>
  <si>
    <t>11kV Line*</t>
  </si>
  <si>
    <t>EG - 11kV*</t>
  </si>
  <si>
    <t>Site Specific</t>
  </si>
  <si>
    <t>SCS Network Tariffs mapped to ACS Meter Charges 2023/24 (Excluding GST)</t>
  </si>
  <si>
    <t>SCS Network Tariffs 2023/24 (Excluding GST)</t>
  </si>
  <si>
    <t>ACS tariffs 2023/24 (Excluding GST)</t>
  </si>
  <si>
    <t>Schedule 8 applied</t>
  </si>
  <si>
    <t>Y</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</si>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</sst>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164" formatCode="&quot;$&quot;#,##0.00000;[Red]\-&quot;$&quot;#,##0.00000"/>
    <numFmt numFmtId="165" formatCode="&quot;$&quot;#,##0.0000;[Red]\-&quot;$&quot;#,##0.0000"/>
    <numFmt numFmtId="166" formatCode="#,##0.00000_ ;[Red]\-#,##0.00000\ "/>
    <numFmt numFmtId="167" formatCode="0.000"/>
    <numFmt numFmtId="168" formatCode="#,##0.00_ ;[Red]\-#,##0.00\ "/>
    <numFmt numFmtId="169" formatCode="_(#,##0_);\(#,##0\);_(&quot;-&quot;_)"/>
    <numFmt numFmtId="170" formatCode="0.00000"/>
    <numFmt numFmtId="171" formatCode="#,##0.00000_ ;\-#,##0.00000\ "/>
    <numFmt numFmtId="172" formatCode="&quot;$&quot;#,##0.0000"/>
    <numFmt numFmtId="173" formatCode="0.000%"/>
    <numFmt numFmtId="174" formatCode="#,##0.000_ ;[Red]\-#,##0.000\ "/>
    <numFmt numFmtId="175" formatCode="#,##0.0000_ ;[Red]\-#,##0.0000\ "/>
    <numFmt numFmtId="176" formatCode="#,##0.0000000_ ;\-#,##0.0000000\ "/>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1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8"/>
      <color theme="1"/>
      <name val="Arial"/>
      <family val="2"/>
    </font>
    <font>
      <u/>
      <sz val="8"/>
      <color theme="10"/>
      <name val="Arial"/>
      <family val="2"/>
    </font>
    <font>
      <sz val="8"/>
      <name val="Arial"/>
      <family val="2"/>
    </font>
    <font>
      <sz val="9"/>
      <color rgb="FFFF0000"/>
      <name val="Arial"/>
      <family val="2"/>
    </font>
    <font>
      <sz val="9"/>
      <color rgb="FFFFFFFF"/>
      <name val="Arial"/>
      <family val="2"/>
    </font>
    <font>
      <u/>
      <sz val="9"/>
      <color rgb="FFFFFFFF"/>
      <name val="Arial"/>
      <family val="2"/>
    </font>
    <font>
      <sz val="9"/>
      <color rgb="FF000000"/>
      <name val="Arial"/>
      <family val="2"/>
    </font>
    <font>
      <b/>
      <sz val="10"/>
      <color theme="0"/>
      <name val="Arial"/>
      <family val="2"/>
    </font>
    <font>
      <b/>
      <sz val="9"/>
      <color theme="0"/>
      <name val="Arial"/>
      <family val="2"/>
    </font>
    <font>
      <b/>
      <sz val="10"/>
      <color rgb="FF000000"/>
      <name val="Arial"/>
      <family val="2"/>
    </font>
    <font>
      <sz val="10"/>
      <color rgb="FF000000"/>
      <name val="Arial"/>
      <family val="2"/>
    </font>
    <font>
      <b/>
      <sz val="9"/>
      <color theme="1"/>
      <name val="Arial"/>
      <family val="2"/>
    </font>
    <font>
      <sz val="11"/>
      <color rgb="FFFF0000"/>
      <name val="Arial"/>
      <family val="2"/>
    </font>
    <font>
      <b/>
      <sz val="14"/>
      <color theme="1"/>
      <name val="Arial"/>
      <family val="2"/>
    </font>
    <font>
      <b/>
      <i/>
      <sz val="11"/>
      <color theme="1"/>
      <name val="Arial"/>
      <family val="2"/>
    </font>
    <font>
      <sz val="9"/>
      <color theme="0" tint="-0.249977111117893"/>
      <name val="Arial"/>
      <family val="2"/>
    </font>
    <font>
      <sz val="11"/>
      <color rgb="FFC00000"/>
      <name val="Arial"/>
      <family val="2"/>
    </font>
    <font>
      <sz val="10"/>
      <color theme="0"/>
      <name val="Arial"/>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theme="7" tint="0.59999389629810485"/>
        <bgColor indexed="64"/>
      </patternFill>
    </fill>
    <fill>
      <patternFill patternType="solid">
        <fgColor rgb="FF233C64"/>
        <bgColor indexed="64"/>
      </patternFill>
    </fill>
    <fill>
      <patternFill patternType="solid">
        <fgColor theme="8" tint="-0.499984740745262"/>
        <bgColor indexed="64"/>
      </patternFill>
    </fill>
  </fills>
  <borders count="3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style="thin">
        <color rgb="FF233C64"/>
      </left>
      <right style="thin">
        <color rgb="FF233C64"/>
      </right>
      <top/>
      <bottom style="medium">
        <color rgb="FF233C64"/>
      </bottom>
      <diagonal/>
    </border>
    <border>
      <left style="medium">
        <color rgb="FF233C64"/>
      </left>
      <right style="medium">
        <color rgb="FF233C64"/>
      </right>
      <top style="medium">
        <color rgb="FF233C64"/>
      </top>
      <bottom/>
      <diagonal/>
    </border>
    <border>
      <left/>
      <right/>
      <top style="medium">
        <color rgb="FF233C64"/>
      </top>
      <bottom/>
      <diagonal/>
    </border>
    <border>
      <left style="thin">
        <color theme="4" tint="-0.24994659260841701"/>
      </left>
      <right style="thin">
        <color theme="4" tint="-0.24994659260841701"/>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medium">
        <color rgb="FF233C64"/>
      </left>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right/>
      <top style="hair">
        <color rgb="FF233C64"/>
      </top>
      <bottom style="hair">
        <color rgb="FF233C64"/>
      </bottom>
      <diagonal/>
    </border>
    <border>
      <left/>
      <right style="thin">
        <color theme="4" tint="-0.24994659260841701"/>
      </right>
      <top style="medium">
        <color rgb="FF233C64"/>
      </top>
      <bottom style="medium">
        <color rgb="FF233C64"/>
      </bottom>
      <diagonal/>
    </border>
    <border>
      <left/>
      <right style="thin">
        <color theme="4" tint="-0.24994659260841701"/>
      </right>
      <top style="medium">
        <color rgb="FF233C64"/>
      </top>
      <bottom/>
      <diagonal/>
    </border>
    <border>
      <left/>
      <right style="thin">
        <color theme="4" tint="-0.24994659260841701"/>
      </right>
      <top style="hair">
        <color rgb="FF233C64"/>
      </top>
      <bottom style="hair">
        <color rgb="FF233C64"/>
      </bottom>
      <diagonal/>
    </border>
    <border>
      <left/>
      <right style="thin">
        <color theme="4" tint="-0.24994659260841701"/>
      </right>
      <top style="thin">
        <color theme="4" tint="-0.24994659260841701"/>
      </top>
      <bottom style="medium">
        <color rgb="FF233C64"/>
      </bottom>
      <diagonal/>
    </border>
    <border>
      <left/>
      <right/>
      <top style="medium">
        <color theme="4" tint="-0.499984740745262"/>
      </top>
      <bottom style="thin">
        <color theme="4" tint="-0.24994659260841701"/>
      </bottom>
      <diagonal/>
    </border>
    <border>
      <left/>
      <right style="medium">
        <color theme="4" tint="-0.499984740745262"/>
      </right>
      <top style="medium">
        <color theme="4" tint="-0.499984740745262"/>
      </top>
      <bottom style="thin">
        <color theme="4" tint="-0.24994659260841701"/>
      </bottom>
      <diagonal/>
    </border>
    <border>
      <left style="medium">
        <color theme="4" tint="-0.499984740745262"/>
      </left>
      <right style="thin">
        <color rgb="FF233C64"/>
      </right>
      <top/>
      <bottom style="medium">
        <color rgb="FF233C64"/>
      </bottom>
      <diagonal/>
    </border>
    <border>
      <left style="medium">
        <color theme="4" tint="-0.499984740745262"/>
      </left>
      <right/>
      <top style="medium">
        <color rgb="FF233C64"/>
      </top>
      <bottom style="medium">
        <color rgb="FF233C64"/>
      </bottom>
      <diagonal/>
    </border>
    <border>
      <left style="medium">
        <color theme="4" tint="-0.499984740745262"/>
      </left>
      <right style="thin">
        <color rgb="FF233C64"/>
      </right>
      <top style="hair">
        <color rgb="FF233C64"/>
      </top>
      <bottom style="hair">
        <color rgb="FF233C64"/>
      </bottom>
      <diagonal/>
    </border>
    <border>
      <left style="medium">
        <color theme="4" tint="-0.499984740745262"/>
      </left>
      <right style="thin">
        <color rgb="FF233C64"/>
      </right>
      <top/>
      <bottom style="medium">
        <color theme="4" tint="-0.499984740745262"/>
      </bottom>
      <diagonal/>
    </border>
    <border>
      <left style="thin">
        <color rgb="FF233C64"/>
      </left>
      <right style="thin">
        <color rgb="FF233C64"/>
      </right>
      <top style="hair">
        <color rgb="FF233C64"/>
      </top>
      <bottom style="medium">
        <color theme="4" tint="-0.499984740745262"/>
      </bottom>
      <diagonal/>
    </border>
    <border>
      <left style="thin">
        <color theme="4" tint="-0.24994659260841701"/>
      </left>
      <right style="thin">
        <color theme="4" tint="-0.24994659260841701"/>
      </right>
      <top style="hair">
        <color rgb="FF233C64"/>
      </top>
      <bottom style="medium">
        <color theme="4" tint="-0.499984740745262"/>
      </bottom>
      <diagonal/>
    </border>
    <border>
      <left style="medium">
        <color theme="4" tint="-0.499984740745262"/>
      </left>
      <right/>
      <top style="medium">
        <color theme="4" tint="-0.499984740745262"/>
      </top>
      <bottom style="thin">
        <color theme="4" tint="-0.24994659260841701"/>
      </bottom>
      <diagonal/>
    </border>
    <border>
      <left style="medium">
        <color theme="4" tint="-0.499984740745262"/>
      </left>
      <right/>
      <top/>
      <bottom style="medium">
        <color rgb="FF233C64"/>
      </bottom>
      <diagonal/>
    </border>
    <border>
      <left style="medium">
        <color theme="4" tint="-0.499984740745262"/>
      </left>
      <right/>
      <top style="hair">
        <color rgb="FF233C64"/>
      </top>
      <bottom style="hair">
        <color rgb="FF233C64"/>
      </bottom>
      <diagonal/>
    </border>
    <border>
      <left style="medium">
        <color theme="4" tint="-0.499984740745262"/>
      </left>
      <right/>
      <top style="hair">
        <color rgb="FF233C64"/>
      </top>
      <bottom style="medium">
        <color theme="4" tint="-0.499984740745262"/>
      </bottom>
      <diagonal/>
    </border>
    <border>
      <left/>
      <right/>
      <top/>
      <bottom style="medium">
        <color rgb="FF233C64"/>
      </bottom>
      <diagonal/>
    </border>
    <border>
      <left/>
      <right style="thin">
        <color theme="4" tint="-0.24994659260841701"/>
      </right>
      <top style="hair">
        <color rgb="FF233C64"/>
      </top>
      <bottom style="medium">
        <color theme="4" tint="-0.499984740745262"/>
      </bottom>
      <diagonal/>
    </border>
    <border>
      <left style="thin">
        <color theme="4" tint="-0.24994659260841701"/>
      </left>
      <right style="medium">
        <color theme="4" tint="-0.499984740745262"/>
      </right>
      <top style="thin">
        <color theme="4" tint="-0.24994659260841701"/>
      </top>
      <bottom style="medium">
        <color rgb="FF233C64"/>
      </bottom>
      <diagonal/>
    </border>
    <border>
      <left style="thin">
        <color theme="4" tint="-0.24994659260841701"/>
      </left>
      <right style="medium">
        <color theme="4" tint="-0.499984740745262"/>
      </right>
      <top style="medium">
        <color rgb="FF233C64"/>
      </top>
      <bottom style="medium">
        <color rgb="FF233C64"/>
      </bottom>
      <diagonal/>
    </border>
    <border>
      <left style="thin">
        <color theme="4" tint="-0.24994659260841701"/>
      </left>
      <right style="medium">
        <color theme="4" tint="-0.499984740745262"/>
      </right>
      <top style="hair">
        <color rgb="FF233C64"/>
      </top>
      <bottom style="hair">
        <color rgb="FF233C64"/>
      </bottom>
      <diagonal/>
    </border>
    <border>
      <left style="thin">
        <color theme="4" tint="-0.24994659260841701"/>
      </left>
      <right style="medium">
        <color theme="4" tint="-0.499984740745262"/>
      </right>
      <top style="hair">
        <color rgb="FF233C64"/>
      </top>
      <bottom style="medium">
        <color theme="4" tint="-0.499984740745262"/>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bottom/>
      <diagonal/>
    </border>
    <border>
      <left style="medium">
        <color indexed="18"/>
      </left>
      <right style="medium">
        <color indexed="18"/>
      </right>
      <top style="medium">
        <color indexed="18"/>
      </top>
      <bottom style="medium">
        <color indexed="18"/>
      </bottom>
      <diagonal/>
    </border>
    <border>
      <left/>
      <right style="medium">
        <color rgb="FF233C64"/>
      </right>
      <top style="medium">
        <color theme="4" tint="-0.499984740745262"/>
      </top>
      <bottom style="thin">
        <color theme="4" tint="-0.24994659260841701"/>
      </bottom>
      <diagonal/>
    </border>
    <border>
      <left style="medium">
        <color theme="4" tint="-0.499984740745262"/>
      </left>
      <right style="thin">
        <color rgb="FF233C64"/>
      </right>
      <top style="medium">
        <color rgb="FF233C64"/>
      </top>
      <bottom/>
      <diagonal/>
    </border>
    <border>
      <left style="medium">
        <color theme="4" tint="-0.499984740745262"/>
      </left>
      <right/>
      <top style="medium">
        <color rgb="FF233C64"/>
      </top>
      <bottom/>
      <diagonal/>
    </border>
    <border>
      <left style="thin">
        <color theme="4" tint="-0.24994659260841701"/>
      </left>
      <right style="medium">
        <color theme="4" tint="-0.499984740745262"/>
      </right>
      <top style="medium">
        <color rgb="FF233C64"/>
      </top>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style="thin">
        <color theme="4" tint="-0.24994659260841701"/>
      </left>
      <right style="medium">
        <color rgb="FF233C64"/>
      </right>
      <top style="medium">
        <color rgb="FF233C64"/>
      </top>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style="hair">
        <color rgb="FF233C64"/>
      </top>
      <bottom style="medium">
        <color theme="4" tint="-0.499984740745262"/>
      </bottom>
      <diagonal/>
    </border>
    <border>
      <left style="medium">
        <color rgb="FF233C64"/>
      </left>
      <right/>
      <top/>
      <bottom style="medium">
        <color rgb="FF233C64"/>
      </bottom>
      <diagonal/>
    </border>
    <border>
      <left/>
      <right style="medium">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rgb="FF233C64"/>
      </left>
      <right style="thin">
        <color rgb="FF233C64"/>
      </right>
      <top style="medium">
        <color rgb="FF233C64"/>
      </top>
      <bottom style="thin">
        <color rgb="FF233C64"/>
      </bottom>
      <diagonal/>
    </border>
    <border>
      <left style="thin">
        <color rgb="FF233C64"/>
      </left>
      <right style="thin">
        <color rgb="FF233C64"/>
      </right>
      <top style="thin">
        <color rgb="FF233C64"/>
      </top>
      <bottom style="thin">
        <color rgb="FF233C64"/>
      </bottom>
      <diagonal/>
    </border>
    <border>
      <left style="thin">
        <color rgb="FF233C64"/>
      </left>
      <right style="thin">
        <color rgb="FF233C64"/>
      </right>
      <top style="thin">
        <color rgb="FF233C64"/>
      </top>
      <bottom/>
      <diagonal/>
    </border>
    <border>
      <left style="thin">
        <color rgb="FF233C64"/>
      </left>
      <right style="thin">
        <color rgb="FF233C64"/>
      </right>
      <top style="thin">
        <color rgb="FF233C64"/>
      </top>
      <bottom style="medium">
        <color rgb="FF233C64"/>
      </bottom>
      <diagonal/>
    </border>
    <border>
      <left style="thin">
        <color rgb="FF233C64"/>
      </left>
      <right style="thin">
        <color rgb="FF233C64"/>
      </right>
      <top/>
      <bottom/>
      <diagonal/>
    </border>
    <border>
      <left style="thin">
        <color rgb="FF233C64"/>
      </left>
      <right style="thin">
        <color rgb="FF233C64"/>
      </right>
      <top/>
      <bottom style="thin">
        <color rgb="FF233C64"/>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bottom/>
      <diagonal/>
    </border>
    <border>
      <left style="medium">
        <color indexed="64"/>
      </left>
      <right/>
      <top style="thin">
        <color theme="0" tint="-0.24994659260841701"/>
      </top>
      <bottom style="thin">
        <color theme="0" tint="-0.24994659260841701"/>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233C64"/>
      </left>
      <right style="thin">
        <color rgb="FF233C64"/>
      </right>
      <top style="hair">
        <color rgb="FF233C64"/>
      </top>
      <bottom/>
      <diagonal/>
    </border>
    <border>
      <left style="medium">
        <color rgb="FF233C64"/>
      </left>
      <right/>
      <top style="hair">
        <color rgb="FF233C64"/>
      </top>
      <bottom/>
      <diagonal/>
    </border>
    <border>
      <left style="thin">
        <color theme="4" tint="-0.24994659260841701"/>
      </left>
      <right style="thin">
        <color theme="4" tint="-0.24994659260841701"/>
      </right>
      <top style="hair">
        <color rgb="FF233C64"/>
      </top>
      <bottom/>
      <diagonal/>
    </border>
    <border>
      <left/>
      <right/>
      <top style="hair">
        <color rgb="FF233C64"/>
      </top>
      <bottom/>
      <diagonal/>
    </border>
    <border>
      <left style="thin">
        <color rgb="FF233C64"/>
      </left>
      <right style="thin">
        <color rgb="FF233C64"/>
      </right>
      <top style="medium">
        <color indexed="64"/>
      </top>
      <bottom style="medium">
        <color rgb="FF233C64"/>
      </bottom>
      <diagonal/>
    </border>
    <border>
      <left style="medium">
        <color rgb="FF233C64"/>
      </left>
      <right style="medium">
        <color rgb="FF233C64"/>
      </right>
      <top style="hair">
        <color rgb="FF233C64"/>
      </top>
      <bottom/>
      <diagonal/>
    </border>
    <border>
      <left style="thin">
        <color rgb="FF233C64"/>
      </left>
      <right style="thin">
        <color rgb="FF233C64"/>
      </right>
      <top/>
      <bottom style="hair">
        <color rgb="FF233C64"/>
      </bottom>
      <diagonal/>
    </border>
    <border>
      <left style="medium">
        <color rgb="FF233C64"/>
      </left>
      <right style="medium">
        <color rgb="FF233C64"/>
      </right>
      <top/>
      <bottom style="hair">
        <color rgb="FF233C64"/>
      </bottom>
      <diagonal/>
    </border>
    <border>
      <left style="medium">
        <color rgb="FF233C64"/>
      </left>
      <right/>
      <top/>
      <bottom style="hair">
        <color rgb="FF233C64"/>
      </bottom>
      <diagonal/>
    </border>
    <border>
      <left style="thin">
        <color theme="4" tint="-0.24994659260841701"/>
      </left>
      <right style="thin">
        <color theme="4" tint="-0.24994659260841701"/>
      </right>
      <top/>
      <bottom style="hair">
        <color rgb="FF233C64"/>
      </bottom>
      <diagonal/>
    </border>
    <border>
      <left/>
      <right/>
      <top/>
      <bottom style="hair">
        <color rgb="FF233C64"/>
      </bottom>
      <diagonal/>
    </border>
    <border>
      <left/>
      <right/>
      <top style="medium">
        <color theme="4" tint="-0.24994659260841701"/>
      </top>
      <bottom style="medium">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medium">
        <color theme="4" tint="-0.24994659260841701"/>
      </left>
      <right style="thin">
        <color rgb="FF233C64"/>
      </right>
      <top style="medium">
        <color indexed="64"/>
      </top>
      <bottom style="medium">
        <color rgb="FF233C64"/>
      </bottom>
      <diagonal/>
    </border>
    <border>
      <left style="medium">
        <color theme="4" tint="-0.24994659260841701"/>
      </left>
      <right/>
      <top style="medium">
        <color rgb="FF233C64"/>
      </top>
      <bottom style="medium">
        <color rgb="FF233C64"/>
      </bottom>
      <diagonal/>
    </border>
    <border>
      <left/>
      <right style="medium">
        <color theme="4" tint="-0.24994659260841701"/>
      </right>
      <top style="medium">
        <color rgb="FF233C64"/>
      </top>
      <bottom style="medium">
        <color rgb="FF233C64"/>
      </bottom>
      <diagonal/>
    </border>
    <border>
      <left style="medium">
        <color theme="4" tint="-0.24994659260841701"/>
      </left>
      <right style="thin">
        <color rgb="FF233C64"/>
      </right>
      <top style="medium">
        <color rgb="FF233C64"/>
      </top>
      <bottom/>
      <diagonal/>
    </border>
    <border>
      <left style="medium">
        <color theme="4" tint="-0.24994659260841701"/>
      </left>
      <right style="thin">
        <color rgb="FF233C64"/>
      </right>
      <top style="hair">
        <color rgb="FF233C64"/>
      </top>
      <bottom style="hair">
        <color rgb="FF233C64"/>
      </bottom>
      <diagonal/>
    </border>
    <border>
      <left style="medium">
        <color theme="4" tint="-0.24994659260841701"/>
      </left>
      <right style="thin">
        <color rgb="FF233C64"/>
      </right>
      <top/>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rgb="FF233C64"/>
      </right>
      <top/>
      <bottom style="hair">
        <color rgb="FF233C64"/>
      </bottom>
      <diagonal/>
    </border>
    <border>
      <left style="medium">
        <color theme="4" tint="-0.24994659260841701"/>
      </left>
      <right style="thin">
        <color rgb="FF233C64"/>
      </right>
      <top style="hair">
        <color rgb="FF233C64"/>
      </top>
      <bottom style="medium">
        <color theme="4" tint="-0.24994659260841701"/>
      </bottom>
      <diagonal/>
    </border>
    <border>
      <left style="thin">
        <color rgb="FF233C64"/>
      </left>
      <right style="thin">
        <color rgb="FF233C64"/>
      </right>
      <top style="hair">
        <color rgb="FF233C64"/>
      </top>
      <bottom style="medium">
        <color theme="4" tint="-0.24994659260841701"/>
      </bottom>
      <diagonal/>
    </border>
    <border>
      <left style="medium">
        <color rgb="FF233C64"/>
      </left>
      <right style="medium">
        <color rgb="FF233C64"/>
      </right>
      <top style="hair">
        <color rgb="FF233C64"/>
      </top>
      <bottom style="medium">
        <color theme="4" tint="-0.24994659260841701"/>
      </bottom>
      <diagonal/>
    </border>
    <border>
      <left style="medium">
        <color rgb="FF233C64"/>
      </left>
      <right/>
      <top style="hair">
        <color rgb="FF233C64"/>
      </top>
      <bottom style="medium">
        <color theme="4" tint="-0.24994659260841701"/>
      </bottom>
      <diagonal/>
    </border>
    <border>
      <left style="thin">
        <color theme="4" tint="-0.24994659260841701"/>
      </left>
      <right style="thin">
        <color theme="4" tint="-0.24994659260841701"/>
      </right>
      <top style="hair">
        <color rgb="FF233C64"/>
      </top>
      <bottom style="medium">
        <color theme="4" tint="-0.24994659260841701"/>
      </bottom>
      <diagonal/>
    </border>
    <border>
      <left/>
      <right/>
      <top style="hair">
        <color rgb="FF233C64"/>
      </top>
      <bottom style="medium">
        <color theme="4" tint="-0.24994659260841701"/>
      </bottom>
      <diagonal/>
    </border>
    <border>
      <left style="medium">
        <color theme="4" tint="-0.24994659260841701"/>
      </left>
      <right style="medium">
        <color theme="4" tint="-0.24994659260841701"/>
      </right>
      <top style="hair">
        <color rgb="FF233C64"/>
      </top>
      <bottom style="hair">
        <color rgb="FF233C64"/>
      </bottom>
      <diagonal/>
    </border>
    <border>
      <left style="medium">
        <color theme="4" tint="-0.24994659260841701"/>
      </left>
      <right/>
      <top style="medium">
        <color theme="4" tint="-0.24994659260841701"/>
      </top>
      <bottom style="thin">
        <color theme="4" tint="-0.24994659260841701"/>
      </bottom>
      <diagonal/>
    </border>
    <border>
      <left/>
      <right/>
      <top style="medium">
        <color theme="4" tint="-0.24994659260841701"/>
      </top>
      <bottom style="thin">
        <color theme="4" tint="-0.24994659260841701"/>
      </bottom>
      <diagonal/>
    </border>
    <border>
      <left/>
      <right style="medium">
        <color rgb="FF233C64"/>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rgb="FF233C64"/>
      </right>
      <top/>
      <bottom style="medium">
        <color rgb="FF233C64"/>
      </bottom>
      <diagonal/>
    </border>
    <border>
      <left/>
      <right style="medium">
        <color theme="4" tint="-0.24994659260841701"/>
      </right>
      <top/>
      <bottom style="medium">
        <color rgb="FF233C64"/>
      </bottom>
      <diagonal/>
    </border>
    <border>
      <left style="medium">
        <color theme="4" tint="-0.24994659260841701"/>
      </left>
      <right/>
      <top/>
      <bottom style="medium">
        <color rgb="FF233C64"/>
      </bottom>
      <diagonal/>
    </border>
    <border>
      <left style="thin">
        <color theme="4" tint="-0.24994659260841701"/>
      </left>
      <right style="medium">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medium">
        <color rgb="FF233C64"/>
      </top>
      <bottom style="medium">
        <color rgb="FF233C64"/>
      </bottom>
      <diagonal/>
    </border>
    <border>
      <left style="medium">
        <color theme="4" tint="-0.24994659260841701"/>
      </left>
      <right/>
      <top style="medium">
        <color rgb="FF233C64"/>
      </top>
      <bottom/>
      <diagonal/>
    </border>
    <border>
      <left style="thin">
        <color theme="4" tint="-0.24994659260841701"/>
      </left>
      <right style="medium">
        <color theme="4" tint="-0.24994659260841701"/>
      </right>
      <top style="medium">
        <color rgb="FF233C64"/>
      </top>
      <bottom/>
      <diagonal/>
    </border>
    <border>
      <left style="medium">
        <color theme="4" tint="-0.24994659260841701"/>
      </left>
      <right/>
      <top style="hair">
        <color rgb="FF233C64"/>
      </top>
      <bottom style="hair">
        <color rgb="FF233C64"/>
      </bottom>
      <diagonal/>
    </border>
    <border>
      <left style="thin">
        <color theme="4" tint="-0.24994659260841701"/>
      </left>
      <right style="medium">
        <color theme="4" tint="-0.24994659260841701"/>
      </right>
      <top style="hair">
        <color rgb="FF233C64"/>
      </top>
      <bottom style="hair">
        <color rgb="FF233C64"/>
      </bottom>
      <diagonal/>
    </border>
    <border>
      <left style="medium">
        <color theme="4" tint="-0.24994659260841701"/>
      </left>
      <right/>
      <top style="hair">
        <color rgb="FF233C64"/>
      </top>
      <bottom style="medium">
        <color theme="4" tint="-0.24994659260841701"/>
      </bottom>
      <diagonal/>
    </border>
    <border>
      <left style="thin">
        <color theme="4" tint="-0.24994659260841701"/>
      </left>
      <right style="medium">
        <color theme="4" tint="-0.24994659260841701"/>
      </right>
      <top style="hair">
        <color rgb="FF233C64"/>
      </top>
      <bottom style="medium">
        <color theme="4" tint="-0.24994659260841701"/>
      </bottom>
      <diagonal/>
    </border>
    <border>
      <left style="medium">
        <color theme="4" tint="-0.24994659260841701"/>
      </left>
      <right style="thin">
        <color rgb="FF233C64"/>
      </right>
      <top/>
      <bottom style="medium">
        <color theme="4" tint="-0.24994659260841701"/>
      </bottom>
      <diagonal/>
    </border>
    <border>
      <left style="medium">
        <color theme="4" tint="-0.24994659260841701"/>
      </left>
      <right style="thin">
        <color theme="4" tint="-0.24994659260841701"/>
      </right>
      <top style="medium">
        <color rgb="FF233C64"/>
      </top>
      <bottom style="medium">
        <color rgb="FF233C64"/>
      </bottom>
      <diagonal/>
    </border>
    <border>
      <left style="medium">
        <color theme="4" tint="-0.24994659260841701"/>
      </left>
      <right style="thin">
        <color theme="4" tint="-0.24994659260841701"/>
      </right>
      <top style="hair">
        <color rgb="FF233C64"/>
      </top>
      <bottom style="hair">
        <color rgb="FF233C64"/>
      </bottom>
      <diagonal/>
    </border>
    <border>
      <left style="medium">
        <color theme="4" tint="-0.24994659260841701"/>
      </left>
      <right style="thin">
        <color theme="4" tint="-0.24994659260841701"/>
      </right>
      <top style="hair">
        <color rgb="FF233C64"/>
      </top>
      <bottom style="medium">
        <color theme="4" tint="-0.24994659260841701"/>
      </bottom>
      <diagonal/>
    </border>
    <border>
      <left style="medium">
        <color theme="4" tint="-0.24994659260841701"/>
      </left>
      <right style="thin">
        <color rgb="FF233C64"/>
      </right>
      <top style="medium">
        <color rgb="FF233C64"/>
      </top>
      <bottom style="medium">
        <color theme="4" tint="-0.24994659260841701"/>
      </bottom>
      <diagonal/>
    </border>
    <border>
      <left style="thin">
        <color rgb="FF233C64"/>
      </left>
      <right style="thin">
        <color rgb="FF233C64"/>
      </right>
      <top style="medium">
        <color rgb="FF233C64"/>
      </top>
      <bottom style="medium">
        <color theme="4" tint="-0.24994659260841701"/>
      </bottom>
      <diagonal/>
    </border>
    <border>
      <left style="medium">
        <color theme="4" tint="-0.24994659260841701"/>
      </left>
      <right style="medium">
        <color rgb="FF233C64"/>
      </right>
      <top style="medium">
        <color theme="4" tint="-0.24994659260841701"/>
      </top>
      <bottom/>
      <diagonal/>
    </border>
    <border>
      <left style="medium">
        <color theme="4" tint="-0.24994659260841701"/>
      </left>
      <right style="medium">
        <color rgb="FF233C64"/>
      </right>
      <top style="medium">
        <color indexed="64"/>
      </top>
      <bottom style="medium">
        <color rgb="FF233C64"/>
      </bottom>
      <diagonal/>
    </border>
    <border>
      <left style="medium">
        <color theme="4" tint="-0.24994659260841701"/>
      </left>
      <right style="medium">
        <color rgb="FF233C64"/>
      </right>
      <top style="medium">
        <color rgb="FF233C64"/>
      </top>
      <bottom style="medium">
        <color rgb="FF233C64"/>
      </bottom>
      <diagonal/>
    </border>
    <border>
      <left style="medium">
        <color theme="4" tint="-0.24994659260841701"/>
      </left>
      <right style="medium">
        <color rgb="FF233C64"/>
      </right>
      <top style="medium">
        <color rgb="FF233C64"/>
      </top>
      <bottom style="medium">
        <color theme="4" tint="-0.24994659260841701"/>
      </bottom>
      <diagonal/>
    </border>
    <border>
      <left style="medium">
        <color theme="4" tint="-0.499984740745262"/>
      </left>
      <right style="thin">
        <color theme="4" tint="-0.499984740745262"/>
      </right>
      <top style="thin">
        <color theme="4" tint="-0.24994659260841701"/>
      </top>
      <bottom style="medium">
        <color rgb="FF233C64"/>
      </bottom>
      <diagonal/>
    </border>
    <border>
      <left style="thin">
        <color theme="4" tint="-0.499984740745262"/>
      </left>
      <right style="thin">
        <color theme="4" tint="-0.499984740745262"/>
      </right>
      <top style="thin">
        <color theme="4" tint="-0.24994659260841701"/>
      </top>
      <bottom style="medium">
        <color rgb="FF233C64"/>
      </bottom>
      <diagonal/>
    </border>
    <border>
      <left style="thin">
        <color theme="4" tint="-0.499984740745262"/>
      </left>
      <right style="medium">
        <color theme="4" tint="-0.499984740745262"/>
      </right>
      <top style="thin">
        <color theme="4" tint="-0.24994659260841701"/>
      </top>
      <bottom style="medium">
        <color rgb="FF233C64"/>
      </bottom>
      <diagonal/>
    </border>
    <border>
      <left style="medium">
        <color theme="4" tint="-0.499984740745262"/>
      </left>
      <right style="thin">
        <color theme="4" tint="-0.499984740745262"/>
      </right>
      <top style="medium">
        <color rgb="FF233C64"/>
      </top>
      <bottom style="medium">
        <color rgb="FF233C64"/>
      </bottom>
      <diagonal/>
    </border>
    <border>
      <left style="thin">
        <color theme="4" tint="-0.499984740745262"/>
      </left>
      <right style="thin">
        <color theme="4" tint="-0.499984740745262"/>
      </right>
      <top style="medium">
        <color rgb="FF233C64"/>
      </top>
      <bottom style="medium">
        <color rgb="FF233C64"/>
      </bottom>
      <diagonal/>
    </border>
    <border>
      <left style="thin">
        <color theme="4" tint="-0.499984740745262"/>
      </left>
      <right style="medium">
        <color theme="4" tint="-0.499984740745262"/>
      </right>
      <top style="medium">
        <color rgb="FF233C64"/>
      </top>
      <bottom style="medium">
        <color rgb="FF233C64"/>
      </bottom>
      <diagonal/>
    </border>
    <border>
      <left style="medium">
        <color theme="4" tint="-0.499984740745262"/>
      </left>
      <right style="thin">
        <color theme="4" tint="-0.499984740745262"/>
      </right>
      <top style="medium">
        <color rgb="FF233C64"/>
      </top>
      <bottom/>
      <diagonal/>
    </border>
    <border>
      <left style="thin">
        <color theme="4" tint="-0.499984740745262"/>
      </left>
      <right style="thin">
        <color theme="4" tint="-0.499984740745262"/>
      </right>
      <top style="medium">
        <color rgb="FF233C64"/>
      </top>
      <bottom/>
      <diagonal/>
    </border>
    <border>
      <left style="thin">
        <color theme="4" tint="-0.499984740745262"/>
      </left>
      <right style="medium">
        <color theme="4" tint="-0.499984740745262"/>
      </right>
      <top style="medium">
        <color rgb="FF233C64"/>
      </top>
      <bottom/>
      <diagonal/>
    </border>
    <border>
      <left style="medium">
        <color theme="4" tint="-0.499984740745262"/>
      </left>
      <right style="thin">
        <color theme="4" tint="-0.499984740745262"/>
      </right>
      <top style="hair">
        <color rgb="FF233C64"/>
      </top>
      <bottom style="hair">
        <color rgb="FF233C64"/>
      </bottom>
      <diagonal/>
    </border>
    <border>
      <left style="thin">
        <color theme="4" tint="-0.499984740745262"/>
      </left>
      <right style="thin">
        <color theme="4" tint="-0.499984740745262"/>
      </right>
      <top style="hair">
        <color rgb="FF233C64"/>
      </top>
      <bottom style="hair">
        <color rgb="FF233C64"/>
      </bottom>
      <diagonal/>
    </border>
    <border>
      <left style="thin">
        <color theme="4" tint="-0.499984740745262"/>
      </left>
      <right style="medium">
        <color theme="4" tint="-0.499984740745262"/>
      </right>
      <top style="hair">
        <color rgb="FF233C64"/>
      </top>
      <bottom style="hair">
        <color rgb="FF233C64"/>
      </bottom>
      <diagonal/>
    </border>
    <border>
      <left style="medium">
        <color theme="4" tint="-0.499984740745262"/>
      </left>
      <right style="thin">
        <color theme="4" tint="-0.499984740745262"/>
      </right>
      <top style="hair">
        <color rgb="FF233C64"/>
      </top>
      <bottom style="medium">
        <color theme="4" tint="-0.499984740745262"/>
      </bottom>
      <diagonal/>
    </border>
    <border>
      <left style="thin">
        <color theme="4" tint="-0.499984740745262"/>
      </left>
      <right style="thin">
        <color theme="4" tint="-0.499984740745262"/>
      </right>
      <top style="hair">
        <color rgb="FF233C64"/>
      </top>
      <bottom style="medium">
        <color theme="4" tint="-0.499984740745262"/>
      </bottom>
      <diagonal/>
    </border>
    <border>
      <left style="thin">
        <color theme="4" tint="-0.499984740745262"/>
      </left>
      <right style="medium">
        <color theme="4" tint="-0.499984740745262"/>
      </right>
      <top style="hair">
        <color rgb="FF233C64"/>
      </top>
      <bottom style="medium">
        <color theme="4" tint="-0.499984740745262"/>
      </bottom>
      <diagonal/>
    </border>
    <border>
      <left style="medium">
        <color theme="4" tint="-0.24994659260841701"/>
      </left>
      <right style="thin">
        <color theme="4" tint="-0.24994659260841701"/>
      </right>
      <top style="medium">
        <color rgb="FF233C64"/>
      </top>
      <bottom/>
      <diagonal/>
    </border>
    <border>
      <left style="thin">
        <color theme="4" tint="-0.24994659260841701"/>
      </left>
      <right style="medium">
        <color rgb="FF233C64"/>
      </right>
      <top style="hair">
        <color rgb="FF233C64"/>
      </top>
      <bottom style="medium">
        <color theme="4" tint="-0.24994659260841701"/>
      </bottom>
      <diagonal/>
    </border>
    <border>
      <left style="medium">
        <color rgb="FF233C64"/>
      </left>
      <right style="thin">
        <color rgb="FF233C64"/>
      </right>
      <top style="hair">
        <color rgb="FF233C64"/>
      </top>
      <bottom style="medium">
        <color theme="4" tint="-0.24994659260841701"/>
      </bottom>
      <diagonal/>
    </border>
    <border>
      <left style="thin">
        <color rgb="FF233C64"/>
      </left>
      <right style="medium">
        <color rgb="FF233C64"/>
      </right>
      <top style="hair">
        <color rgb="FF233C64"/>
      </top>
      <bottom style="medium">
        <color theme="4" tint="-0.24994659260841701"/>
      </bottom>
      <diagonal/>
    </border>
    <border>
      <left style="medium">
        <color rgb="FF233C64"/>
      </left>
      <right style="medium">
        <color rgb="FF233C64"/>
      </right>
      <top/>
      <bottom style="medium">
        <color rgb="FF233C64"/>
      </bottom>
      <diagonal/>
    </border>
    <border>
      <left style="thin">
        <color theme="4" tint="-0.24994659260841701"/>
      </left>
      <right style="thin">
        <color theme="4" tint="-0.24994659260841701"/>
      </right>
      <top/>
      <bottom style="medium">
        <color rgb="FF233C64"/>
      </bottom>
      <diagonal/>
    </border>
    <border>
      <left/>
      <right style="medium">
        <color rgb="FF233C64"/>
      </right>
      <top/>
      <bottom style="medium">
        <color rgb="FF233C64"/>
      </bottom>
      <diagonal/>
    </border>
    <border>
      <left style="thin">
        <color rgb="FF233C64"/>
      </left>
      <right style="medium">
        <color theme="4" tint="-0.24994659260841701"/>
      </right>
      <top/>
      <bottom style="medium">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bottom style="medium">
        <color theme="4" tint="-0.24994659260841701"/>
      </bottom>
      <diagonal/>
    </border>
    <border>
      <left/>
      <right/>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right style="medium">
        <color theme="4" tint="-0.24994659260841701"/>
      </right>
      <top/>
      <bottom style="medium">
        <color theme="4" tint="-0.24994659260841701"/>
      </bottom>
      <diagonal/>
    </border>
    <border>
      <left style="thin">
        <color rgb="FF233C64"/>
      </left>
      <right style="medium">
        <color rgb="FF233C64"/>
      </right>
      <top style="thin">
        <color rgb="FF233C64"/>
      </top>
      <bottom style="medium">
        <color rgb="FF233C64"/>
      </bottom>
      <diagonal/>
    </border>
    <border>
      <left style="thin">
        <color theme="4" tint="-0.24994659260841701"/>
      </left>
      <right style="thin">
        <color theme="4" tint="-0.24994659260841701"/>
      </right>
      <top style="hair">
        <color rgb="FF233C64"/>
      </top>
      <bottom style="thin">
        <color theme="4" tint="-0.24994659260841701"/>
      </bottom>
      <diagonal/>
    </border>
    <border>
      <left style="thin">
        <color rgb="FF233C64"/>
      </left>
      <right style="medium">
        <color rgb="FF233C64"/>
      </right>
      <top style="medium">
        <color rgb="FF233C64"/>
      </top>
      <bottom style="thin">
        <color rgb="FF233C64"/>
      </bottom>
      <diagonal/>
    </border>
    <border>
      <left style="thin">
        <color rgb="FF233C64"/>
      </left>
      <right style="thin">
        <color rgb="FF233C64"/>
      </right>
      <top style="medium">
        <color rgb="FF233C64"/>
      </top>
      <bottom style="hair">
        <color rgb="FF233C64"/>
      </bottom>
      <diagonal/>
    </border>
    <border>
      <left style="thin">
        <color rgb="FF233C64"/>
      </left>
      <right style="thin">
        <color theme="4" tint="-0.24994659260841701"/>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style="thin">
        <color rgb="FF233C64"/>
      </left>
      <right style="thin">
        <color rgb="FF233C64"/>
      </right>
      <top style="hair">
        <color rgb="FF233C64"/>
      </top>
      <bottom style="thin">
        <color rgb="FF233C64"/>
      </bottom>
      <diagonal/>
    </border>
    <border>
      <left/>
      <right/>
      <top style="hair">
        <color rgb="FF233C64"/>
      </top>
      <bottom style="thin">
        <color rgb="FF233C64"/>
      </bottom>
      <diagonal/>
    </border>
    <border>
      <left style="thin">
        <color rgb="FF233C64"/>
      </left>
      <right style="thin">
        <color rgb="FF233C64"/>
      </right>
      <top style="thin">
        <color rgb="FF233C64"/>
      </top>
      <bottom style="hair">
        <color rgb="FF233C64"/>
      </bottom>
      <diagonal/>
    </border>
    <border>
      <left style="thin">
        <color theme="4" tint="-0.24994659260841701"/>
      </left>
      <right style="thin">
        <color theme="4" tint="-0.24994659260841701"/>
      </right>
      <top style="thin">
        <color theme="4" tint="-0.24994659260841701"/>
      </top>
      <bottom style="hair">
        <color rgb="FF233C64"/>
      </bottom>
      <diagonal/>
    </border>
    <border>
      <left style="thin">
        <color rgb="FF233C64"/>
      </left>
      <right/>
      <top style="thin">
        <color rgb="FF233C64"/>
      </top>
      <bottom style="hair">
        <color rgb="FF233C64"/>
      </bottom>
      <diagonal/>
    </border>
    <border>
      <left/>
      <right/>
      <top style="thin">
        <color rgb="FF233C64"/>
      </top>
      <bottom style="hair">
        <color rgb="FF233C64"/>
      </bottom>
      <diagonal/>
    </border>
    <border>
      <left style="thin">
        <color theme="4" tint="-0.24994659260841701"/>
      </left>
      <right style="thin">
        <color theme="4" tint="-0.24994659260841701"/>
      </right>
      <top style="thin">
        <color rgb="FF233C64"/>
      </top>
      <bottom style="hair">
        <color rgb="FF233C64"/>
      </bottom>
      <diagonal/>
    </border>
    <border>
      <left style="thin">
        <color rgb="FF233C64"/>
      </left>
      <right/>
      <top style="hair">
        <color rgb="FF233C64"/>
      </top>
      <bottom style="hair">
        <color rgb="FF233C64"/>
      </bottom>
      <diagonal/>
    </border>
    <border>
      <left style="thin">
        <color rgb="FF233C64"/>
      </left>
      <right/>
      <top style="hair">
        <color rgb="FF233C64"/>
      </top>
      <bottom style="thin">
        <color rgb="FF233C64"/>
      </bottom>
      <diagonal/>
    </border>
    <border>
      <left style="thin">
        <color theme="4" tint="-0.24994659260841701"/>
      </left>
      <right style="thin">
        <color theme="4" tint="-0.24994659260841701"/>
      </right>
      <top style="hair">
        <color rgb="FF233C64"/>
      </top>
      <bottom style="thin">
        <color rgb="FF233C64"/>
      </bottom>
      <diagonal/>
    </border>
    <border>
      <left/>
      <right style="thin">
        <color theme="4" tint="-0.499984740745262"/>
      </right>
      <top style="medium">
        <color rgb="FF233C64"/>
      </top>
      <bottom style="medium">
        <color rgb="FF233C64"/>
      </bottom>
      <diagonal/>
    </border>
    <border>
      <left style="medium">
        <color rgb="FF233C64"/>
      </left>
      <right style="thin">
        <color rgb="FF233C64"/>
      </right>
      <top style="medium">
        <color rgb="FF233C64"/>
      </top>
      <bottom/>
      <diagonal/>
    </border>
    <border>
      <left style="thin">
        <color rgb="FF233C64"/>
      </left>
      <right style="medium">
        <color rgb="FF233C64"/>
      </right>
      <top style="medium">
        <color rgb="FF233C64"/>
      </top>
      <bottom/>
      <diagonal/>
    </border>
    <border>
      <left style="medium">
        <color rgb="FF233C64"/>
      </left>
      <right style="thin">
        <color rgb="FF233C64"/>
      </right>
      <top style="medium">
        <color rgb="FF233C64"/>
      </top>
      <bottom style="thin">
        <color rgb="FF233C64"/>
      </bottom>
      <diagonal/>
    </border>
    <border>
      <left style="medium">
        <color rgb="FF233C64"/>
      </left>
      <right style="thin">
        <color rgb="FF233C64"/>
      </right>
      <top style="thin">
        <color rgb="FF233C64"/>
      </top>
      <bottom style="thin">
        <color rgb="FF233C64"/>
      </bottom>
      <diagonal/>
    </border>
    <border>
      <left style="thin">
        <color rgb="FF233C64"/>
      </left>
      <right style="medium">
        <color rgb="FF233C64"/>
      </right>
      <top style="thin">
        <color rgb="FF233C64"/>
      </top>
      <bottom style="thin">
        <color rgb="FF233C64"/>
      </bottom>
      <diagonal/>
    </border>
    <border>
      <left style="medium">
        <color rgb="FF233C64"/>
      </left>
      <right style="thin">
        <color rgb="FF233C64"/>
      </right>
      <top style="thin">
        <color rgb="FF233C64"/>
      </top>
      <bottom/>
      <diagonal/>
    </border>
    <border>
      <left style="thin">
        <color rgb="FF233C64"/>
      </left>
      <right style="medium">
        <color rgb="FF233C64"/>
      </right>
      <top style="thin">
        <color rgb="FF233C64"/>
      </top>
      <bottom/>
      <diagonal/>
    </border>
    <border>
      <left style="medium">
        <color rgb="FF233C64"/>
      </left>
      <right style="thin">
        <color rgb="FF233C64"/>
      </right>
      <top style="thin">
        <color rgb="FF233C64"/>
      </top>
      <bottom style="medium">
        <color rgb="FF233C64"/>
      </bottom>
      <diagonal/>
    </border>
    <border>
      <left style="medium">
        <color rgb="FF233C64"/>
      </left>
      <right style="thin">
        <color rgb="FF233C64"/>
      </right>
      <top/>
      <bottom/>
      <diagonal/>
    </border>
    <border>
      <left style="thin">
        <color rgb="FF233C64"/>
      </left>
      <right style="medium">
        <color rgb="FF233C64"/>
      </right>
      <top/>
      <bottom style="thin">
        <color rgb="FF233C64"/>
      </bottom>
      <diagonal/>
    </border>
    <border>
      <left style="medium">
        <color rgb="FF233C64"/>
      </left>
      <right style="thin">
        <color rgb="FF233C64"/>
      </right>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medium">
        <color rgb="FF233C64"/>
      </left>
      <right/>
      <top style="medium">
        <color rgb="FF233C64"/>
      </top>
      <bottom style="thin">
        <color rgb="FF233C64"/>
      </bottom>
      <diagonal/>
    </border>
    <border>
      <left/>
      <right/>
      <top style="medium">
        <color rgb="FF233C64"/>
      </top>
      <bottom style="thin">
        <color rgb="FF233C64"/>
      </bottom>
      <diagonal/>
    </border>
    <border>
      <left/>
      <right style="medium">
        <color rgb="FF233C64"/>
      </right>
      <top style="medium">
        <color rgb="FF233C64"/>
      </top>
      <bottom style="thin">
        <color rgb="FF233C64"/>
      </bottom>
      <diagonal/>
    </border>
    <border>
      <left style="thin">
        <color rgb="FF233C64"/>
      </left>
      <right style="medium">
        <color rgb="FF233C64"/>
      </right>
      <top/>
      <bottom style="medium">
        <color rgb="FF233C64"/>
      </bottom>
      <diagonal/>
    </border>
    <border>
      <left style="thin">
        <color rgb="FF233C64"/>
      </left>
      <right style="medium">
        <color rgb="FF233C64"/>
      </right>
      <top style="medium">
        <color rgb="FF233C64"/>
      </top>
      <bottom style="hair">
        <color rgb="FF233C64"/>
      </bottom>
      <diagonal/>
    </border>
    <border>
      <left style="medium">
        <color rgb="FF233C64"/>
      </left>
      <right style="thin">
        <color rgb="FF233C64"/>
      </right>
      <top style="medium">
        <color rgb="FF233C64"/>
      </top>
      <bottom style="hair">
        <color rgb="FF233C64"/>
      </bottom>
      <diagonal/>
    </border>
    <border>
      <left/>
      <right style="thin">
        <color rgb="FF233C64"/>
      </right>
      <top style="medium">
        <color rgb="FF233C64"/>
      </top>
      <bottom style="medium">
        <color rgb="FF233C64"/>
      </bottom>
      <diagonal/>
    </border>
    <border>
      <left style="medium">
        <color theme="4" tint="-0.499984740745262"/>
      </left>
      <right style="thin">
        <color rgb="FF233C64"/>
      </right>
      <top style="hair">
        <color rgb="FF233C64"/>
      </top>
      <bottom style="medium">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rgb="FF233C64"/>
      </top>
      <bottom style="hair">
        <color rgb="FF233C64"/>
      </bottom>
      <diagonal/>
    </border>
    <border>
      <left style="medium">
        <color indexed="64"/>
      </left>
      <right style="medium">
        <color indexed="64"/>
      </right>
      <top/>
      <bottom style="hair">
        <color rgb="FF233C64"/>
      </bottom>
      <diagonal/>
    </border>
    <border>
      <left style="medium">
        <color indexed="64"/>
      </left>
      <right style="medium">
        <color indexed="64"/>
      </right>
      <top style="hair">
        <color rgb="FF233C64"/>
      </top>
      <bottom style="medium">
        <color indexed="64"/>
      </bottom>
      <diagonal/>
    </border>
    <border>
      <left style="medium">
        <color indexed="64"/>
      </left>
      <right style="medium">
        <color indexed="64"/>
      </right>
      <top style="hair">
        <color rgb="FF233C64"/>
      </top>
      <bottom/>
      <diagonal/>
    </border>
    <border>
      <left style="thin">
        <color theme="4" tint="-0.24994659260841701"/>
      </left>
      <right style="medium">
        <color indexed="64"/>
      </right>
      <top style="hair">
        <color rgb="FF233C64"/>
      </top>
      <bottom style="hair">
        <color rgb="FF233C64"/>
      </bottom>
      <diagonal/>
    </border>
    <border>
      <left style="thin">
        <color theme="4" tint="-0.24994659260841701"/>
      </left>
      <right style="thin">
        <color theme="4" tint="-0.24994659260841701"/>
      </right>
      <top style="hair">
        <color rgb="FF233C64"/>
      </top>
      <bottom style="medium">
        <color indexed="64"/>
      </bottom>
      <diagonal/>
    </border>
    <border>
      <left style="thin">
        <color theme="4" tint="-0.24994659260841701"/>
      </left>
      <right style="medium">
        <color indexed="64"/>
      </right>
      <top style="hair">
        <color rgb="FF233C64"/>
      </top>
      <bottom style="medium">
        <color indexed="64"/>
      </bottom>
      <diagonal/>
    </border>
    <border>
      <left style="medium">
        <color indexed="64"/>
      </left>
      <right/>
      <top style="hair">
        <color rgb="FF233C64"/>
      </top>
      <bottom style="hair">
        <color rgb="FF233C64"/>
      </bottom>
      <diagonal/>
    </border>
    <border>
      <left style="medium">
        <color indexed="64"/>
      </left>
      <right/>
      <top style="hair">
        <color rgb="FF233C64"/>
      </top>
      <bottom/>
      <diagonal/>
    </border>
    <border>
      <left style="medium">
        <color indexed="64"/>
      </left>
      <right/>
      <top/>
      <bottom style="hair">
        <color rgb="FF233C64"/>
      </bottom>
      <diagonal/>
    </border>
    <border>
      <left style="medium">
        <color indexed="64"/>
      </left>
      <right/>
      <top style="hair">
        <color rgb="FF233C64"/>
      </top>
      <bottom style="medium">
        <color indexed="64"/>
      </bottom>
      <diagonal/>
    </border>
    <border>
      <left/>
      <right style="medium">
        <color indexed="64"/>
      </right>
      <top style="hair">
        <color rgb="FF233C64"/>
      </top>
      <bottom style="hair">
        <color rgb="FF233C64"/>
      </bottom>
      <diagonal/>
    </border>
    <border>
      <left/>
      <right style="medium">
        <color indexed="64"/>
      </right>
      <top style="hair">
        <color rgb="FF233C64"/>
      </top>
      <bottom/>
      <diagonal/>
    </border>
    <border>
      <left/>
      <right style="medium">
        <color indexed="64"/>
      </right>
      <top/>
      <bottom style="hair">
        <color rgb="FF233C64"/>
      </bottom>
      <diagonal/>
    </border>
    <border>
      <left/>
      <right style="medium">
        <color indexed="64"/>
      </right>
      <top style="hair">
        <color rgb="FF233C64"/>
      </top>
      <bottom style="medium">
        <color indexed="64"/>
      </bottom>
      <diagonal/>
    </border>
    <border>
      <left style="thin">
        <color theme="0" tint="-0.24994659260841701"/>
      </left>
      <right style="thin">
        <color theme="0" tint="-0.24994659260841701"/>
      </right>
      <top style="hair">
        <color rgb="FF233C64"/>
      </top>
      <bottom style="hair">
        <color rgb="FF233C64"/>
      </bottom>
      <diagonal/>
    </border>
    <border>
      <left style="thin">
        <color theme="0" tint="-0.24994659260841701"/>
      </left>
      <right style="thin">
        <color theme="0" tint="-0.24994659260841701"/>
      </right>
      <top style="hair">
        <color rgb="FF233C64"/>
      </top>
      <bottom/>
      <diagonal/>
    </border>
    <border>
      <left style="thin">
        <color theme="0" tint="-0.24994659260841701"/>
      </left>
      <right style="thin">
        <color theme="0" tint="-0.24994659260841701"/>
      </right>
      <top/>
      <bottom style="hair">
        <color rgb="FF233C64"/>
      </bottom>
      <diagonal/>
    </border>
    <border>
      <left style="thin">
        <color theme="0" tint="-0.24994659260841701"/>
      </left>
      <right style="thin">
        <color theme="0" tint="-0.24994659260841701"/>
      </right>
      <top style="hair">
        <color rgb="FF233C64"/>
      </top>
      <bottom style="medium">
        <color indexed="64"/>
      </bottom>
      <diagonal/>
    </border>
    <border>
      <left style="medium">
        <color theme="4" tint="-0.24994659260841701"/>
      </left>
      <right/>
      <top style="medium">
        <color theme="4" tint="-0.24994659260841701"/>
      </top>
      <bottom style="thin">
        <color indexed="64"/>
      </bottom>
      <diagonal/>
    </border>
    <border>
      <left/>
      <right/>
      <top style="medium">
        <color theme="4" tint="-0.2499465926084170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theme="4" tint="-0.24994659260841701"/>
      </left>
      <right/>
      <top/>
      <bottom/>
      <diagonal/>
    </border>
    <border>
      <left style="medium">
        <color theme="4" tint="-0.24994659260841701"/>
      </left>
      <right/>
      <top/>
      <bottom style="hair">
        <color rgb="FF233C64"/>
      </bottom>
      <diagonal/>
    </border>
    <border>
      <left style="medium">
        <color theme="4" tint="-0.24994659260841701"/>
      </left>
      <right/>
      <top/>
      <bottom style="medium">
        <color theme="4" tint="-0.24994659260841701"/>
      </bottom>
      <diagonal/>
    </border>
    <border>
      <left style="thin">
        <color indexed="64"/>
      </left>
      <right style="medium">
        <color indexed="64"/>
      </right>
      <top/>
      <bottom style="hair">
        <color rgb="FF233C64"/>
      </bottom>
      <diagonal/>
    </border>
    <border>
      <left style="thin">
        <color indexed="64"/>
      </left>
      <right style="medium">
        <color indexed="64"/>
      </right>
      <top style="hair">
        <color rgb="FF233C64"/>
      </top>
      <bottom style="hair">
        <color rgb="FF233C64"/>
      </bottom>
      <diagonal/>
    </border>
    <border>
      <left style="thin">
        <color indexed="64"/>
      </left>
      <right style="medium">
        <color indexed="64"/>
      </right>
      <top style="hair">
        <color rgb="FF233C64"/>
      </top>
      <bottom/>
      <diagonal/>
    </border>
    <border>
      <left style="thin">
        <color indexed="64"/>
      </left>
      <right style="medium">
        <color indexed="64"/>
      </right>
      <top style="hair">
        <color rgb="FF233C64"/>
      </top>
      <bottom style="medium">
        <color theme="4" tint="-0.24994659260841701"/>
      </bottom>
      <diagonal/>
    </border>
    <border>
      <left style="thin">
        <color theme="0" tint="-0.34998626667073579"/>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top style="thin">
        <color indexed="64"/>
      </top>
      <bottom/>
      <diagonal/>
    </border>
    <border>
      <left style="thin">
        <color theme="0" tint="-0.34998626667073579"/>
      </left>
      <right style="thin">
        <color theme="0" tint="-0.34998626667073579"/>
      </right>
      <top style="thin">
        <color indexed="64"/>
      </top>
      <bottom/>
      <diagonal/>
    </border>
    <border>
      <left/>
      <right style="medium">
        <color indexed="64"/>
      </right>
      <top style="thin">
        <color indexed="64"/>
      </top>
      <bottom/>
      <diagonal/>
    </border>
    <border>
      <left style="medium">
        <color indexed="64"/>
      </left>
      <right/>
      <top style="thin">
        <color theme="0" tint="-0.24994659260841701"/>
      </top>
      <bottom style="thin">
        <color indexed="64"/>
      </bottom>
      <diagonal/>
    </border>
    <border>
      <left style="thin">
        <color theme="0" tint="-0.34998626667073579"/>
      </left>
      <right style="thin">
        <color theme="0" tint="-0.34998626667073579"/>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thin">
        <color theme="0" tint="-0.34998626667073579"/>
      </left>
      <right style="thin">
        <color theme="0" tint="-0.34998626667073579"/>
      </right>
      <top style="thin">
        <color theme="0" tint="-0.24994659260841701"/>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233C64"/>
      </right>
      <top style="medium">
        <color indexed="64"/>
      </top>
      <bottom/>
      <diagonal/>
    </border>
    <border>
      <left style="thin">
        <color rgb="FF233C64"/>
      </left>
      <right style="thin">
        <color rgb="FF233C64"/>
      </right>
      <top style="medium">
        <color indexed="64"/>
      </top>
      <bottom/>
      <diagonal/>
    </border>
    <border>
      <left style="thin">
        <color rgb="FF233C64"/>
      </left>
      <right style="thin">
        <color rgb="FF233C64"/>
      </right>
      <top style="medium">
        <color indexed="64"/>
      </top>
      <bottom style="thin">
        <color rgb="FF233C64"/>
      </bottom>
      <diagonal/>
    </border>
    <border>
      <left style="thin">
        <color rgb="FF233C64"/>
      </left>
      <right style="medium">
        <color indexed="64"/>
      </right>
      <top style="medium">
        <color indexed="64"/>
      </top>
      <bottom style="thin">
        <color rgb="FF233C64"/>
      </bottom>
      <diagonal/>
    </border>
    <border>
      <left style="medium">
        <color indexed="64"/>
      </left>
      <right style="thin">
        <color rgb="FF233C64"/>
      </right>
      <top/>
      <bottom/>
      <diagonal/>
    </border>
    <border>
      <left style="thin">
        <color rgb="FF233C64"/>
      </left>
      <right style="medium">
        <color indexed="64"/>
      </right>
      <top style="thin">
        <color rgb="FF233C64"/>
      </top>
      <bottom style="thin">
        <color rgb="FF233C64"/>
      </bottom>
      <diagonal/>
    </border>
    <border>
      <left style="medium">
        <color indexed="64"/>
      </left>
      <right style="thin">
        <color rgb="FF233C64"/>
      </right>
      <top style="thin">
        <color rgb="FF233C64"/>
      </top>
      <bottom style="medium">
        <color rgb="FF233C64"/>
      </bottom>
      <diagonal/>
    </border>
    <border>
      <left style="thin">
        <color rgb="FF233C64"/>
      </left>
      <right style="medium">
        <color indexed="64"/>
      </right>
      <top style="thin">
        <color rgb="FF233C64"/>
      </top>
      <bottom style="medium">
        <color rgb="FF233C64"/>
      </bottom>
      <diagonal/>
    </border>
    <border>
      <left style="medium">
        <color indexed="64"/>
      </left>
      <right/>
      <top style="medium">
        <color rgb="FF233C64"/>
      </top>
      <bottom/>
      <diagonal/>
    </border>
    <border>
      <left style="thin">
        <color theme="4" tint="-0.24994659260841701"/>
      </left>
      <right style="medium">
        <color indexed="64"/>
      </right>
      <top style="medium">
        <color rgb="FF233C64"/>
      </top>
      <bottom style="hair">
        <color rgb="FF233C64"/>
      </bottom>
      <diagonal/>
    </border>
    <border>
      <left style="medium">
        <color indexed="64"/>
      </left>
      <right style="thin">
        <color rgb="FF233C64"/>
      </right>
      <top/>
      <bottom style="thin">
        <color rgb="FF233C64"/>
      </bottom>
      <diagonal/>
    </border>
    <border>
      <left style="thin">
        <color theme="4" tint="-0.24994659260841701"/>
      </left>
      <right style="medium">
        <color indexed="64"/>
      </right>
      <top style="hair">
        <color rgb="FF233C64"/>
      </top>
      <bottom style="thin">
        <color theme="4" tint="-0.24994659260841701"/>
      </bottom>
      <diagonal/>
    </border>
    <border>
      <left style="medium">
        <color indexed="64"/>
      </left>
      <right style="thin">
        <color rgb="FF233C64"/>
      </right>
      <top style="thin">
        <color rgb="FF233C64"/>
      </top>
      <bottom/>
      <diagonal/>
    </border>
    <border>
      <left style="thin">
        <color theme="4" tint="-0.24994659260841701"/>
      </left>
      <right style="medium">
        <color indexed="64"/>
      </right>
      <top style="thin">
        <color theme="4" tint="-0.24994659260841701"/>
      </top>
      <bottom style="hair">
        <color rgb="FF233C64"/>
      </bottom>
      <diagonal/>
    </border>
    <border>
      <left style="thin">
        <color theme="4" tint="-0.24994659260841701"/>
      </left>
      <right style="medium">
        <color indexed="64"/>
      </right>
      <top style="hair">
        <color rgb="FF233C64"/>
      </top>
      <bottom style="thin">
        <color rgb="FF233C64"/>
      </bottom>
      <diagonal/>
    </border>
    <border>
      <left style="thin">
        <color theme="4" tint="-0.24994659260841701"/>
      </left>
      <right style="medium">
        <color indexed="64"/>
      </right>
      <top style="thin">
        <color rgb="FF233C64"/>
      </top>
      <bottom style="hair">
        <color rgb="FF233C64"/>
      </bottom>
      <diagonal/>
    </border>
    <border>
      <left style="thin">
        <color rgb="FF233C64"/>
      </left>
      <right style="medium">
        <color indexed="64"/>
      </right>
      <top style="thin">
        <color rgb="FF233C64"/>
      </top>
      <bottom style="hair">
        <color rgb="FF233C64"/>
      </bottom>
      <diagonal/>
    </border>
    <border>
      <left style="thin">
        <color rgb="FF233C64"/>
      </left>
      <right style="medium">
        <color indexed="64"/>
      </right>
      <top style="hair">
        <color rgb="FF233C64"/>
      </top>
      <bottom style="hair">
        <color rgb="FF233C64"/>
      </bottom>
      <diagonal/>
    </border>
    <border>
      <left style="thin">
        <color rgb="FF233C64"/>
      </left>
      <right style="medium">
        <color indexed="64"/>
      </right>
      <top style="hair">
        <color rgb="FF233C64"/>
      </top>
      <bottom style="thin">
        <color rgb="FF233C64"/>
      </bottom>
      <diagonal/>
    </border>
    <border>
      <left style="medium">
        <color indexed="64"/>
      </left>
      <right style="thin">
        <color rgb="FF233C64"/>
      </right>
      <top style="hair">
        <color rgb="FF233C64"/>
      </top>
      <bottom style="thin">
        <color rgb="FF233C64"/>
      </bottom>
      <diagonal/>
    </border>
    <border>
      <left style="medium">
        <color indexed="64"/>
      </left>
      <right style="thin">
        <color rgb="FF233C64"/>
      </right>
      <top style="thin">
        <color rgb="FF233C64"/>
      </top>
      <bottom style="hair">
        <color rgb="FF233C64"/>
      </bottom>
      <diagonal/>
    </border>
    <border>
      <left style="medium">
        <color indexed="64"/>
      </left>
      <right style="thin">
        <color rgb="FF233C64"/>
      </right>
      <top style="hair">
        <color rgb="FF233C64"/>
      </top>
      <bottom style="hair">
        <color rgb="FF233C64"/>
      </bottom>
      <diagonal/>
    </border>
    <border>
      <left style="medium">
        <color indexed="64"/>
      </left>
      <right style="thin">
        <color rgb="FF233C64"/>
      </right>
      <top style="hair">
        <color rgb="FF233C64"/>
      </top>
      <bottom style="medium">
        <color indexed="64"/>
      </bottom>
      <diagonal/>
    </border>
    <border>
      <left style="thin">
        <color rgb="FF233C64"/>
      </left>
      <right style="thin">
        <color rgb="FF233C64"/>
      </right>
      <top style="hair">
        <color rgb="FF233C64"/>
      </top>
      <bottom style="medium">
        <color indexed="64"/>
      </bottom>
      <diagonal/>
    </border>
    <border>
      <left/>
      <right/>
      <top style="hair">
        <color rgb="FF233C64"/>
      </top>
      <bottom style="medium">
        <color indexed="64"/>
      </bottom>
      <diagonal/>
    </border>
    <border>
      <left style="thin">
        <color rgb="FF233C64"/>
      </left>
      <right style="medium">
        <color indexed="64"/>
      </right>
      <top style="hair">
        <color rgb="FF233C64"/>
      </top>
      <bottom style="medium">
        <color indexed="64"/>
      </bottom>
      <diagonal/>
    </border>
    <border>
      <left style="medium">
        <color indexed="64"/>
      </left>
      <right style="thin">
        <color rgb="FF233C64"/>
      </right>
      <top style="medium">
        <color indexed="64"/>
      </top>
      <bottom style="medium">
        <color indexed="64"/>
      </bottom>
      <diagonal/>
    </border>
    <border>
      <left style="thin">
        <color rgb="FF233C64"/>
      </left>
      <right/>
      <top style="medium">
        <color indexed="64"/>
      </top>
      <bottom style="medium">
        <color indexed="64"/>
      </bottom>
      <diagonal/>
    </border>
    <border>
      <left style="thin">
        <color rgb="FF233C64"/>
      </left>
      <right style="thin">
        <color rgb="FF233C64"/>
      </right>
      <top style="medium">
        <color indexed="64"/>
      </top>
      <bottom style="medium">
        <color indexed="64"/>
      </bottom>
      <diagonal/>
    </border>
    <border>
      <left style="thin">
        <color theme="4" tint="-0.24994659260841701"/>
      </left>
      <right style="thin">
        <color theme="4" tint="-0.24994659260841701"/>
      </right>
      <top style="medium">
        <color indexed="64"/>
      </top>
      <bottom style="medium">
        <color indexed="64"/>
      </bottom>
      <diagonal/>
    </border>
    <border>
      <left style="thin">
        <color theme="4" tint="-0.24994659260841701"/>
      </left>
      <right style="medium">
        <color indexed="64"/>
      </right>
      <top style="medium">
        <color indexed="64"/>
      </top>
      <bottom style="medium">
        <color indexed="64"/>
      </bottom>
      <diagonal/>
    </border>
    <border>
      <left style="medium">
        <color indexed="64"/>
      </left>
      <right style="thin">
        <color rgb="FF233C64"/>
      </right>
      <top/>
      <bottom style="medium">
        <color indexed="64"/>
      </bottom>
      <diagonal/>
    </border>
    <border>
      <left style="thin">
        <color rgb="FF233C64"/>
      </left>
      <right style="thin">
        <color rgb="FF233C64"/>
      </right>
      <top style="medium">
        <color indexed="64"/>
      </top>
      <bottom style="hair">
        <color rgb="FF233C64"/>
      </bottom>
      <diagonal/>
    </border>
    <border>
      <left style="thin">
        <color rgb="FF233C64"/>
      </left>
      <right style="thin">
        <color theme="4" tint="-0.24994659260841701"/>
      </right>
      <top style="medium">
        <color indexed="64"/>
      </top>
      <bottom style="hair">
        <color rgb="FF233C64"/>
      </bottom>
      <diagonal/>
    </border>
    <border>
      <left style="thin">
        <color theme="4" tint="-0.24994659260841701"/>
      </left>
      <right style="thin">
        <color theme="4" tint="-0.24994659260841701"/>
      </right>
      <top style="medium">
        <color indexed="64"/>
      </top>
      <bottom style="hair">
        <color rgb="FF233C64"/>
      </bottom>
      <diagonal/>
    </border>
    <border>
      <left style="thin">
        <color theme="4" tint="-0.24994659260841701"/>
      </left>
      <right style="medium">
        <color indexed="64"/>
      </right>
      <top style="medium">
        <color indexed="64"/>
      </top>
      <bottom style="hair">
        <color rgb="FF233C64"/>
      </bottom>
      <diagonal/>
    </border>
    <border>
      <left style="thin">
        <color rgb="FF233C64"/>
      </left>
      <right style="medium">
        <color indexed="64"/>
      </right>
      <top style="medium">
        <color indexed="64"/>
      </top>
      <bottom style="hair">
        <color rgb="FF233C64"/>
      </bottom>
      <diagonal/>
    </border>
    <border>
      <left style="medium">
        <color indexed="64"/>
      </left>
      <right style="thin">
        <color rgb="FF233C64"/>
      </right>
      <top style="medium">
        <color indexed="64"/>
      </top>
      <bottom style="hair">
        <color rgb="FF233C64"/>
      </bottom>
      <diagonal/>
    </border>
    <border>
      <left/>
      <right/>
      <top style="medium">
        <color indexed="64"/>
      </top>
      <bottom style="hair">
        <color rgb="FF233C64"/>
      </bottom>
      <diagonal/>
    </border>
  </borders>
  <cellStyleXfs count="11">
    <xf numFmtId="0" fontId="0" fillId="0" borderId="0"/>
    <xf numFmtId="0" fontId="4" fillId="0" borderId="0"/>
    <xf numFmtId="0" fontId="17" fillId="0" borderId="0"/>
    <xf numFmtId="0" fontId="18" fillId="0" borderId="0" applyNumberFormat="0" applyFill="0" applyBorder="0" applyAlignment="0" applyProtection="0"/>
    <xf numFmtId="169" fontId="19" fillId="0" borderId="53">
      <alignment horizontal="right" vertical="center"/>
      <protection locked="0"/>
    </xf>
    <xf numFmtId="0" fontId="9" fillId="0" borderId="0"/>
    <xf numFmtId="0" fontId="9" fillId="0" borderId="0"/>
    <xf numFmtId="0" fontId="8" fillId="0" borderId="0"/>
    <xf numFmtId="0" fontId="4" fillId="0" borderId="0"/>
    <xf numFmtId="44" fontId="8" fillId="0" borderId="0" applyFont="0" applyFill="0" applyBorder="0" applyAlignment="0" applyProtection="0"/>
    <xf numFmtId="44" fontId="4" fillId="0" borderId="0" applyFont="0" applyFill="0" applyBorder="0" applyAlignment="0" applyProtection="0"/>
  </cellStyleXfs>
  <cellXfs count="606">
    <xf numFmtId="0" fontId="0" fillId="0" borderId="0" xfId="0"/>
    <xf numFmtId="166" fontId="10" fillId="2" borderId="13" xfId="1" applyNumberFormat="1" applyFont="1" applyFill="1" applyBorder="1" applyAlignment="1">
      <alignment horizontal="center" vertical="center"/>
    </xf>
    <xf numFmtId="166" fontId="10" fillId="2" borderId="14" xfId="1" applyNumberFormat="1" applyFont="1" applyFill="1" applyBorder="1" applyAlignment="1">
      <alignment horizontal="center" vertical="center"/>
    </xf>
    <xf numFmtId="166" fontId="10" fillId="2" borderId="15" xfId="1" quotePrefix="1" applyNumberFormat="1" applyFont="1" applyFill="1" applyBorder="1" applyAlignment="1">
      <alignment horizontal="center" vertical="center"/>
    </xf>
    <xf numFmtId="0" fontId="11" fillId="3" borderId="9" xfId="1" applyFont="1" applyFill="1" applyBorder="1" applyAlignment="1">
      <alignment horizontal="center" vertical="center" wrapText="1"/>
    </xf>
    <xf numFmtId="167" fontId="11" fillId="3" borderId="10" xfId="1" applyNumberFormat="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3" fillId="4" borderId="17" xfId="1" applyFont="1" applyFill="1" applyBorder="1" applyAlignment="1">
      <alignment horizontal="center" vertical="center" wrapText="1"/>
    </xf>
    <xf numFmtId="0" fontId="13" fillId="4" borderId="18" xfId="1" applyFont="1" applyFill="1" applyBorder="1" applyAlignment="1">
      <alignment horizontal="center" vertical="center" wrapText="1"/>
    </xf>
    <xf numFmtId="0" fontId="16" fillId="2" borderId="0" xfId="1" applyFont="1" applyFill="1" applyAlignment="1">
      <alignment vertical="center"/>
    </xf>
    <xf numFmtId="166" fontId="10" fillId="2" borderId="21" xfId="1" applyNumberFormat="1" applyFont="1" applyFill="1" applyBorder="1" applyAlignment="1">
      <alignment horizontal="center" vertical="center"/>
    </xf>
    <xf numFmtId="166" fontId="10" fillId="2" borderId="22" xfId="1" applyNumberFormat="1" applyFont="1" applyFill="1" applyBorder="1" applyAlignment="1">
      <alignment horizontal="center" vertical="center"/>
    </xf>
    <xf numFmtId="166" fontId="10" fillId="2" borderId="23" xfId="1" applyNumberFormat="1" applyFont="1" applyFill="1" applyBorder="1" applyAlignment="1">
      <alignment horizontal="center" vertical="center"/>
    </xf>
    <xf numFmtId="0" fontId="13" fillId="4" borderId="27" xfId="1" applyFont="1" applyFill="1" applyBorder="1" applyAlignment="1">
      <alignment horizontal="center" vertical="center" wrapText="1"/>
    </xf>
    <xf numFmtId="0" fontId="11" fillId="3" borderId="24" xfId="1" applyFont="1" applyFill="1" applyBorder="1" applyAlignment="1">
      <alignment horizontal="center" vertical="center" wrapText="1"/>
    </xf>
    <xf numFmtId="1" fontId="10" fillId="2" borderId="16" xfId="1" applyNumberFormat="1" applyFont="1" applyFill="1" applyBorder="1" applyAlignment="1">
      <alignment horizontal="center" vertical="center"/>
    </xf>
    <xf numFmtId="1" fontId="10" fillId="2" borderId="19" xfId="1" applyNumberFormat="1" applyFont="1" applyFill="1" applyBorder="1" applyAlignment="1">
      <alignment horizontal="center" vertical="center" wrapText="1"/>
    </xf>
    <xf numFmtId="0" fontId="13" fillId="4" borderId="30" xfId="1" applyFont="1" applyFill="1" applyBorder="1" applyAlignment="1">
      <alignment horizontal="left" vertical="center" wrapText="1"/>
    </xf>
    <xf numFmtId="0" fontId="12" fillId="3" borderId="31" xfId="1" applyFont="1" applyFill="1" applyBorder="1" applyAlignment="1">
      <alignment vertical="center"/>
    </xf>
    <xf numFmtId="1" fontId="10" fillId="2" borderId="32" xfId="1" applyNumberFormat="1" applyFont="1" applyFill="1" applyBorder="1" applyAlignment="1">
      <alignment horizontal="left" vertical="center" wrapText="1"/>
    </xf>
    <xf numFmtId="167" fontId="10" fillId="2" borderId="33" xfId="1" applyNumberFormat="1" applyFont="1" applyFill="1" applyBorder="1" applyAlignment="1">
      <alignment horizontal="left" vertical="center"/>
    </xf>
    <xf numFmtId="1" fontId="10" fillId="2" borderId="34" xfId="1" applyNumberFormat="1" applyFont="1" applyFill="1" applyBorder="1" applyAlignment="1">
      <alignment horizontal="center" vertical="center" wrapText="1"/>
    </xf>
    <xf numFmtId="166" fontId="10" fillId="2" borderId="35" xfId="1" applyNumberFormat="1" applyFont="1" applyFill="1" applyBorder="1" applyAlignment="1">
      <alignment horizontal="center" vertical="center"/>
    </xf>
    <xf numFmtId="0" fontId="13" fillId="4" borderId="37" xfId="1" applyFont="1" applyFill="1" applyBorder="1" applyAlignment="1">
      <alignment horizontal="center" vertical="center" wrapText="1"/>
    </xf>
    <xf numFmtId="167" fontId="11" fillId="3" borderId="31" xfId="1" applyNumberFormat="1" applyFont="1" applyFill="1" applyBorder="1" applyAlignment="1">
      <alignment horizontal="center" vertical="center" wrapText="1"/>
    </xf>
    <xf numFmtId="166" fontId="10" fillId="2" borderId="38" xfId="1" applyNumberFormat="1" applyFont="1" applyFill="1" applyBorder="1" applyAlignment="1">
      <alignment horizontal="center" vertical="center"/>
    </xf>
    <xf numFmtId="166" fontId="10" fillId="2" borderId="39" xfId="1" applyNumberFormat="1" applyFont="1" applyFill="1" applyBorder="1" applyAlignment="1">
      <alignment horizontal="center" vertical="center"/>
    </xf>
    <xf numFmtId="0" fontId="13" fillId="4" borderId="40" xfId="1" applyFont="1" applyFill="1" applyBorder="1" applyAlignment="1">
      <alignment horizontal="center" vertical="center" wrapText="1"/>
    </xf>
    <xf numFmtId="0" fontId="13" fillId="4" borderId="42" xfId="1" applyFont="1" applyFill="1" applyBorder="1" applyAlignment="1">
      <alignment horizontal="center" vertical="center" wrapText="1"/>
    </xf>
    <xf numFmtId="0" fontId="11" fillId="3" borderId="43" xfId="1" applyFont="1" applyFill="1" applyBorder="1" applyAlignment="1">
      <alignment horizontal="center" vertical="center" wrapText="1"/>
    </xf>
    <xf numFmtId="166" fontId="10" fillId="2" borderId="44" xfId="1" applyNumberFormat="1" applyFont="1" applyFill="1" applyBorder="1" applyAlignment="1">
      <alignment horizontal="center" vertical="center"/>
    </xf>
    <xf numFmtId="166" fontId="10" fillId="2" borderId="45" xfId="1" applyNumberFormat="1" applyFont="1" applyFill="1" applyBorder="1" applyAlignment="1">
      <alignment horizontal="center" vertical="center"/>
    </xf>
    <xf numFmtId="0" fontId="11" fillId="2" borderId="0" xfId="5" applyFont="1" applyFill="1"/>
    <xf numFmtId="0" fontId="11" fillId="2" borderId="0" xfId="6" applyFont="1" applyFill="1"/>
    <xf numFmtId="0" fontId="8" fillId="2" borderId="0" xfId="7" applyFill="1"/>
    <xf numFmtId="0" fontId="12" fillId="3" borderId="1" xfId="8" applyFont="1" applyFill="1" applyBorder="1" applyAlignment="1">
      <alignment vertical="center" wrapText="1"/>
    </xf>
    <xf numFmtId="0" fontId="25" fillId="3" borderId="6" xfId="8" applyFont="1" applyFill="1" applyBorder="1" applyAlignment="1">
      <alignment vertical="center" wrapText="1"/>
    </xf>
    <xf numFmtId="172" fontId="8" fillId="2" borderId="0" xfId="7" applyNumberFormat="1" applyFill="1"/>
    <xf numFmtId="0" fontId="13" fillId="6" borderId="4" xfId="5" applyFont="1" applyFill="1" applyBorder="1" applyAlignment="1">
      <alignment vertical="center" wrapText="1"/>
    </xf>
    <xf numFmtId="0" fontId="13" fillId="6" borderId="5" xfId="5" applyFont="1" applyFill="1" applyBorder="1" applyAlignment="1">
      <alignment vertical="center" wrapText="1"/>
    </xf>
    <xf numFmtId="0" fontId="15" fillId="4" borderId="36" xfId="1" applyFont="1" applyFill="1" applyBorder="1" applyAlignment="1">
      <alignment horizontal="left" vertical="center" wrapText="1"/>
    </xf>
    <xf numFmtId="167" fontId="10" fillId="2" borderId="55" xfId="1" applyNumberFormat="1" applyFont="1" applyFill="1" applyBorder="1" applyAlignment="1">
      <alignment horizontal="left" vertical="center"/>
    </xf>
    <xf numFmtId="166" fontId="10" fillId="2" borderId="56" xfId="1" quotePrefix="1" applyNumberFormat="1" applyFont="1" applyFill="1" applyBorder="1" applyAlignment="1">
      <alignment horizontal="center" vertical="center"/>
    </xf>
    <xf numFmtId="166" fontId="10" fillId="2" borderId="57" xfId="1" applyNumberFormat="1" applyFont="1" applyFill="1" applyBorder="1" applyAlignment="1">
      <alignment horizontal="center" vertical="center"/>
    </xf>
    <xf numFmtId="0" fontId="13" fillId="4" borderId="58" xfId="1" applyFont="1" applyFill="1" applyBorder="1" applyAlignment="1">
      <alignment horizontal="center" vertical="center" wrapText="1"/>
    </xf>
    <xf numFmtId="167" fontId="11" fillId="3" borderId="59" xfId="1" applyNumberFormat="1" applyFont="1" applyFill="1" applyBorder="1" applyAlignment="1">
      <alignment horizontal="center" vertical="center" wrapText="1"/>
    </xf>
    <xf numFmtId="0" fontId="11" fillId="2" borderId="0" xfId="5" applyFont="1" applyFill="1" applyAlignment="1">
      <alignment horizontal="center"/>
    </xf>
    <xf numFmtId="0" fontId="11" fillId="2" borderId="66" xfId="5" applyFont="1" applyFill="1" applyBorder="1" applyAlignment="1">
      <alignment vertical="center" wrapText="1"/>
    </xf>
    <xf numFmtId="0" fontId="11" fillId="2" borderId="67" xfId="5" applyFont="1" applyFill="1" applyBorder="1" applyAlignment="1">
      <alignment vertical="center" wrapText="1"/>
    </xf>
    <xf numFmtId="0" fontId="11" fillId="2" borderId="68" xfId="5" applyFont="1" applyFill="1" applyBorder="1" applyAlignment="1">
      <alignment vertical="center" wrapText="1"/>
    </xf>
    <xf numFmtId="0" fontId="11" fillId="2" borderId="69" xfId="5" applyFont="1" applyFill="1" applyBorder="1" applyAlignment="1">
      <alignment vertical="center" wrapText="1"/>
    </xf>
    <xf numFmtId="0" fontId="23" fillId="2" borderId="66" xfId="5" applyFont="1" applyFill="1" applyBorder="1" applyAlignment="1">
      <alignment vertical="center" wrapText="1"/>
    </xf>
    <xf numFmtId="0" fontId="23" fillId="2" borderId="67" xfId="5" applyFont="1" applyFill="1" applyBorder="1" applyAlignment="1">
      <alignment vertical="center" wrapText="1"/>
    </xf>
    <xf numFmtId="0" fontId="23" fillId="2" borderId="71" xfId="5" quotePrefix="1" applyFont="1" applyFill="1" applyBorder="1" applyAlignment="1">
      <alignment vertical="center" wrapText="1"/>
    </xf>
    <xf numFmtId="0" fontId="23" fillId="2" borderId="71" xfId="5" applyFont="1" applyFill="1" applyBorder="1" applyAlignment="1">
      <alignment vertical="center" wrapText="1"/>
    </xf>
    <xf numFmtId="0" fontId="23" fillId="2" borderId="69" xfId="5" applyFont="1" applyFill="1" applyBorder="1" applyAlignment="1">
      <alignment vertical="center" wrapText="1"/>
    </xf>
    <xf numFmtId="0" fontId="11" fillId="2" borderId="66" xfId="5" applyFont="1" applyFill="1" applyBorder="1"/>
    <xf numFmtId="0" fontId="11" fillId="2" borderId="67" xfId="5" applyFont="1" applyFill="1" applyBorder="1"/>
    <xf numFmtId="0" fontId="11" fillId="2" borderId="69" xfId="5" applyFont="1" applyFill="1" applyBorder="1"/>
    <xf numFmtId="0" fontId="11" fillId="2" borderId="65" xfId="5" applyFont="1" applyFill="1" applyBorder="1" applyAlignment="1">
      <alignment vertical="center"/>
    </xf>
    <xf numFmtId="0" fontId="8" fillId="2" borderId="0" xfId="7" applyFill="1" applyAlignment="1">
      <alignment horizontal="center"/>
    </xf>
    <xf numFmtId="0" fontId="8" fillId="2" borderId="0" xfId="7" applyFill="1" applyAlignment="1">
      <alignment vertical="center"/>
    </xf>
    <xf numFmtId="0" fontId="24" fillId="6" borderId="73" xfId="7" applyFont="1" applyFill="1" applyBorder="1" applyAlignment="1">
      <alignment horizontal="center" vertical="center" wrapText="1"/>
    </xf>
    <xf numFmtId="0" fontId="24" fillId="6" borderId="74" xfId="7" applyFont="1" applyFill="1" applyBorder="1" applyAlignment="1">
      <alignment horizontal="center" vertical="center" wrapText="1"/>
    </xf>
    <xf numFmtId="0" fontId="24" fillId="6" borderId="75" xfId="7" applyFont="1" applyFill="1" applyBorder="1" applyAlignment="1">
      <alignment horizontal="center" vertical="center" wrapText="1"/>
    </xf>
    <xf numFmtId="0" fontId="25" fillId="4" borderId="94" xfId="8" applyFont="1" applyFill="1" applyBorder="1" applyAlignment="1">
      <alignment horizontal="center" vertical="center" wrapText="1"/>
    </xf>
    <xf numFmtId="0" fontId="12" fillId="3" borderId="94" xfId="8" applyFont="1" applyFill="1" applyBorder="1" applyAlignment="1">
      <alignment horizontal="center" vertical="center" wrapText="1"/>
    </xf>
    <xf numFmtId="0" fontId="24" fillId="6" borderId="47" xfId="7" applyFont="1" applyFill="1" applyBorder="1" applyAlignment="1">
      <alignment vertical="center" wrapText="1"/>
    </xf>
    <xf numFmtId="0" fontId="12" fillId="3" borderId="93" xfId="8" applyFont="1" applyFill="1" applyBorder="1" applyAlignment="1">
      <alignment vertical="center" wrapText="1"/>
    </xf>
    <xf numFmtId="0" fontId="12" fillId="3" borderId="95" xfId="8" applyFont="1" applyFill="1" applyBorder="1" applyAlignment="1">
      <alignment horizontal="center" vertical="center" wrapText="1"/>
    </xf>
    <xf numFmtId="171" fontId="12" fillId="3" borderId="95" xfId="8" applyNumberFormat="1" applyFont="1" applyFill="1" applyBorder="1" applyAlignment="1">
      <alignment horizontal="center" vertical="center" wrapText="1"/>
    </xf>
    <xf numFmtId="1" fontId="10" fillId="2" borderId="96" xfId="1" applyNumberFormat="1" applyFont="1" applyFill="1" applyBorder="1" applyAlignment="1">
      <alignment horizontal="center" vertical="center" wrapText="1"/>
    </xf>
    <xf numFmtId="166" fontId="10" fillId="2" borderId="97" xfId="1" applyNumberFormat="1" applyFont="1" applyFill="1" applyBorder="1" applyAlignment="1">
      <alignment horizontal="center" vertical="center"/>
    </xf>
    <xf numFmtId="166" fontId="10" fillId="2" borderId="98" xfId="1" applyNumberFormat="1" applyFont="1" applyFill="1" applyBorder="1" applyAlignment="1">
      <alignment horizontal="center" vertical="center"/>
    </xf>
    <xf numFmtId="166" fontId="10" fillId="2" borderId="99" xfId="1" applyNumberFormat="1" applyFont="1" applyFill="1" applyBorder="1" applyAlignment="1">
      <alignment horizontal="center" vertical="center"/>
    </xf>
    <xf numFmtId="0" fontId="13" fillId="4" borderId="100" xfId="1" applyFont="1" applyFill="1" applyBorder="1" applyAlignment="1">
      <alignment horizontal="center" vertical="center" wrapText="1"/>
    </xf>
    <xf numFmtId="1" fontId="10" fillId="2" borderId="102" xfId="1" applyNumberFormat="1" applyFont="1" applyFill="1" applyBorder="1" applyAlignment="1">
      <alignment horizontal="center" vertical="center" wrapText="1"/>
    </xf>
    <xf numFmtId="166" fontId="10" fillId="2" borderId="104" xfId="1" applyNumberFormat="1" applyFont="1" applyFill="1" applyBorder="1" applyAlignment="1">
      <alignment horizontal="center" vertical="center"/>
    </xf>
    <xf numFmtId="166" fontId="10" fillId="2" borderId="105" xfId="1" applyNumberFormat="1" applyFont="1" applyFill="1" applyBorder="1" applyAlignment="1">
      <alignment horizontal="center" vertical="center"/>
    </xf>
    <xf numFmtId="166" fontId="10" fillId="2" borderId="106" xfId="1" applyNumberFormat="1" applyFont="1" applyFill="1" applyBorder="1" applyAlignment="1">
      <alignment horizontal="center" vertical="center"/>
    </xf>
    <xf numFmtId="0" fontId="12" fillId="3" borderId="107" xfId="1" applyFont="1" applyFill="1" applyBorder="1" applyAlignment="1">
      <alignment horizontal="center" vertical="center" wrapText="1"/>
    </xf>
    <xf numFmtId="0" fontId="11" fillId="3" borderId="107" xfId="1" applyFont="1" applyFill="1" applyBorder="1" applyAlignment="1">
      <alignment horizontal="center" vertical="center" wrapText="1"/>
    </xf>
    <xf numFmtId="0" fontId="15" fillId="4" borderId="108" xfId="1" applyFont="1" applyFill="1" applyBorder="1" applyAlignment="1">
      <alignment horizontal="left" vertical="center" wrapText="1"/>
    </xf>
    <xf numFmtId="0" fontId="13" fillId="4" borderId="109" xfId="1" applyFont="1" applyFill="1" applyBorder="1" applyAlignment="1">
      <alignment horizontal="center" vertical="center" wrapText="1"/>
    </xf>
    <xf numFmtId="0" fontId="13" fillId="4" borderId="110" xfId="1" applyFont="1" applyFill="1" applyBorder="1" applyAlignment="1">
      <alignment horizontal="left" vertical="center" wrapText="1"/>
    </xf>
    <xf numFmtId="0" fontId="12" fillId="3" borderId="111" xfId="1" applyFont="1" applyFill="1" applyBorder="1" applyAlignment="1">
      <alignment vertical="center"/>
    </xf>
    <xf numFmtId="0" fontId="11" fillId="3" borderId="112" xfId="1" applyFont="1" applyFill="1" applyBorder="1" applyAlignment="1">
      <alignment horizontal="center" vertical="center" wrapText="1"/>
    </xf>
    <xf numFmtId="167" fontId="10" fillId="2" borderId="113" xfId="1" applyNumberFormat="1" applyFont="1" applyFill="1" applyBorder="1" applyAlignment="1">
      <alignment horizontal="left" vertical="center"/>
    </xf>
    <xf numFmtId="1" fontId="10" fillId="2" borderId="114" xfId="1" applyNumberFormat="1" applyFont="1" applyFill="1" applyBorder="1" applyAlignment="1">
      <alignment horizontal="left" vertical="center" wrapText="1"/>
    </xf>
    <xf numFmtId="167" fontId="10" fillId="2" borderId="115" xfId="1" applyNumberFormat="1" applyFont="1" applyFill="1" applyBorder="1" applyAlignment="1">
      <alignment horizontal="left" vertical="center"/>
    </xf>
    <xf numFmtId="0" fontId="12" fillId="3" borderId="116" xfId="1" applyFont="1" applyFill="1" applyBorder="1" applyAlignment="1">
      <alignment vertical="center"/>
    </xf>
    <xf numFmtId="0" fontId="12" fillId="3" borderId="117" xfId="1" applyFont="1" applyFill="1" applyBorder="1" applyAlignment="1">
      <alignment horizontal="center" vertical="center" wrapText="1"/>
    </xf>
    <xf numFmtId="1" fontId="10" fillId="2" borderId="118" xfId="1" applyNumberFormat="1" applyFont="1" applyFill="1" applyBorder="1" applyAlignment="1">
      <alignment horizontal="left" vertical="center" wrapText="1"/>
    </xf>
    <xf numFmtId="1" fontId="10" fillId="2" borderId="119" xfId="1" applyNumberFormat="1" applyFont="1" applyFill="1" applyBorder="1" applyAlignment="1">
      <alignment horizontal="left" vertical="center" wrapText="1"/>
    </xf>
    <xf numFmtId="1" fontId="10" fillId="2" borderId="120" xfId="1" applyNumberFormat="1" applyFont="1" applyFill="1" applyBorder="1" applyAlignment="1">
      <alignment horizontal="center" vertical="center" wrapText="1"/>
    </xf>
    <xf numFmtId="166" fontId="10" fillId="2" borderId="122" xfId="1" applyNumberFormat="1" applyFont="1" applyFill="1" applyBorder="1" applyAlignment="1">
      <alignment horizontal="center" vertical="center"/>
    </xf>
    <xf numFmtId="166" fontId="10" fillId="2" borderId="123" xfId="1" applyNumberFormat="1" applyFont="1" applyFill="1" applyBorder="1" applyAlignment="1">
      <alignment horizontal="center" vertical="center"/>
    </xf>
    <xf numFmtId="166" fontId="10" fillId="2" borderId="124" xfId="1" applyNumberFormat="1" applyFont="1" applyFill="1" applyBorder="1" applyAlignment="1">
      <alignment horizontal="center" vertical="center"/>
    </xf>
    <xf numFmtId="0" fontId="15" fillId="4" borderId="126" xfId="1" applyFont="1" applyFill="1" applyBorder="1" applyAlignment="1">
      <alignment horizontal="left" vertical="center" wrapText="1"/>
    </xf>
    <xf numFmtId="0" fontId="13" fillId="4" borderId="127" xfId="1" applyFont="1" applyFill="1" applyBorder="1" applyAlignment="1">
      <alignment horizontal="center" vertical="center" wrapText="1"/>
    </xf>
    <xf numFmtId="0" fontId="13" fillId="4" borderId="130" xfId="1" applyFont="1" applyFill="1" applyBorder="1" applyAlignment="1">
      <alignment horizontal="left" vertical="center" wrapText="1"/>
    </xf>
    <xf numFmtId="0" fontId="13" fillId="4" borderId="132" xfId="1" applyFont="1" applyFill="1" applyBorder="1" applyAlignment="1">
      <alignment horizontal="center" vertical="center" wrapText="1"/>
    </xf>
    <xf numFmtId="0" fontId="13" fillId="4" borderId="133" xfId="1" applyFont="1" applyFill="1" applyBorder="1" applyAlignment="1">
      <alignment horizontal="center" vertical="center" wrapText="1"/>
    </xf>
    <xf numFmtId="167" fontId="11" fillId="3" borderId="111" xfId="1" applyNumberFormat="1" applyFont="1" applyFill="1" applyBorder="1" applyAlignment="1">
      <alignment horizontal="center" vertical="center" wrapText="1"/>
    </xf>
    <xf numFmtId="0" fontId="11" fillId="3" borderId="134" xfId="1" applyFont="1" applyFill="1" applyBorder="1" applyAlignment="1">
      <alignment horizontal="center" vertical="center" wrapText="1"/>
    </xf>
    <xf numFmtId="166" fontId="10" fillId="2" borderId="135" xfId="1" quotePrefix="1" applyNumberFormat="1" applyFont="1" applyFill="1" applyBorder="1" applyAlignment="1">
      <alignment horizontal="center" vertical="center"/>
    </xf>
    <xf numFmtId="166" fontId="10" fillId="2" borderId="136" xfId="1" applyNumberFormat="1" applyFont="1" applyFill="1" applyBorder="1" applyAlignment="1">
      <alignment horizontal="center" vertical="center"/>
    </xf>
    <xf numFmtId="166" fontId="10" fillId="2" borderId="137" xfId="1" applyNumberFormat="1" applyFont="1" applyFill="1" applyBorder="1" applyAlignment="1">
      <alignment horizontal="center" vertical="center"/>
    </xf>
    <xf numFmtId="166" fontId="10" fillId="2" borderId="138" xfId="1" applyNumberFormat="1" applyFont="1" applyFill="1" applyBorder="1" applyAlignment="1">
      <alignment horizontal="center" vertical="center"/>
    </xf>
    <xf numFmtId="166" fontId="10" fillId="2" borderId="139" xfId="1" applyNumberFormat="1" applyFont="1" applyFill="1" applyBorder="1" applyAlignment="1">
      <alignment horizontal="center" vertical="center"/>
    </xf>
    <xf numFmtId="166" fontId="10" fillId="2" borderId="140" xfId="1" applyNumberFormat="1" applyFont="1" applyFill="1" applyBorder="1" applyAlignment="1">
      <alignment horizontal="center" vertical="center"/>
    </xf>
    <xf numFmtId="167" fontId="11" fillId="3" borderId="64" xfId="1" applyNumberFormat="1" applyFont="1" applyFill="1" applyBorder="1" applyAlignment="1">
      <alignment horizontal="center" vertical="center" wrapText="1"/>
    </xf>
    <xf numFmtId="167" fontId="10" fillId="2" borderId="145" xfId="1" applyNumberFormat="1" applyFont="1" applyFill="1" applyBorder="1" applyAlignment="1">
      <alignment horizontal="left" vertical="center"/>
    </xf>
    <xf numFmtId="1" fontId="10" fillId="2" borderId="146" xfId="1" applyNumberFormat="1" applyFont="1" applyFill="1" applyBorder="1" applyAlignment="1">
      <alignment horizontal="center" vertical="center"/>
    </xf>
    <xf numFmtId="0" fontId="13" fillId="4" borderId="147" xfId="1" applyFont="1" applyFill="1" applyBorder="1" applyAlignment="1">
      <alignment horizontal="center" vertical="center" wrapText="1"/>
    </xf>
    <xf numFmtId="0" fontId="13" fillId="4" borderId="148" xfId="1" applyFont="1" applyFill="1" applyBorder="1" applyAlignment="1">
      <alignment horizontal="center" vertical="center" wrapText="1"/>
    </xf>
    <xf numFmtId="167" fontId="11" fillId="3" borderId="149" xfId="1" applyNumberFormat="1" applyFont="1" applyFill="1" applyBorder="1" applyAlignment="1">
      <alignment horizontal="center" vertical="center" wrapText="1"/>
    </xf>
    <xf numFmtId="166" fontId="10" fillId="2" borderId="150" xfId="1" quotePrefix="1" applyNumberFormat="1" applyFont="1" applyFill="1" applyBorder="1" applyAlignment="1">
      <alignment horizontal="center" vertical="center"/>
    </xf>
    <xf numFmtId="0" fontId="13" fillId="4" borderId="28" xfId="1" applyFont="1" applyFill="1" applyBorder="1" applyAlignment="1">
      <alignment horizontal="center" vertical="center" wrapText="1"/>
    </xf>
    <xf numFmtId="174" fontId="10" fillId="2" borderId="12" xfId="1" quotePrefix="1" applyNumberFormat="1" applyFont="1" applyFill="1" applyBorder="1" applyAlignment="1">
      <alignment horizontal="center" vertical="center"/>
    </xf>
    <xf numFmtId="174" fontId="10" fillId="2" borderId="20" xfId="1" applyNumberFormat="1" applyFont="1" applyFill="1" applyBorder="1" applyAlignment="1">
      <alignment horizontal="center" vertical="center"/>
    </xf>
    <xf numFmtId="174" fontId="10" fillId="2" borderId="101" xfId="1" applyNumberFormat="1" applyFont="1" applyFill="1" applyBorder="1" applyAlignment="1">
      <alignment horizontal="center" vertical="center"/>
    </xf>
    <xf numFmtId="174" fontId="10" fillId="2" borderId="103" xfId="1" applyNumberFormat="1" applyFont="1" applyFill="1" applyBorder="1" applyAlignment="1">
      <alignment horizontal="center" vertical="center"/>
    </xf>
    <xf numFmtId="174" fontId="10" fillId="2" borderId="121" xfId="1" applyNumberFormat="1" applyFont="1" applyFill="1" applyBorder="1" applyAlignment="1">
      <alignment horizontal="center" vertical="center"/>
    </xf>
    <xf numFmtId="174" fontId="10" fillId="2" borderId="125" xfId="1" applyNumberFormat="1" applyFont="1" applyFill="1" applyBorder="1" applyAlignment="1">
      <alignment horizontal="center" vertical="center"/>
    </xf>
    <xf numFmtId="0" fontId="5" fillId="0" borderId="0" xfId="0" applyFont="1" applyAlignment="1">
      <alignment horizontal="center"/>
    </xf>
    <xf numFmtId="0" fontId="5" fillId="0" borderId="0" xfId="0" applyFont="1"/>
    <xf numFmtId="0" fontId="29" fillId="0" borderId="0" xfId="0" applyFont="1"/>
    <xf numFmtId="174" fontId="10" fillId="2" borderId="135" xfId="1" quotePrefix="1" applyNumberFormat="1" applyFont="1" applyFill="1" applyBorder="1" applyAlignment="1">
      <alignment horizontal="center" vertical="center"/>
    </xf>
    <xf numFmtId="174" fontId="10" fillId="2" borderId="14" xfId="1" applyNumberFormat="1" applyFont="1" applyFill="1" applyBorder="1" applyAlignment="1">
      <alignment horizontal="center" vertical="center"/>
    </xf>
    <xf numFmtId="174" fontId="10" fillId="2" borderId="136" xfId="1" applyNumberFormat="1" applyFont="1" applyFill="1" applyBorder="1" applyAlignment="1">
      <alignment horizontal="center" vertical="center"/>
    </xf>
    <xf numFmtId="174" fontId="10" fillId="2" borderId="137" xfId="1" applyNumberFormat="1" applyFont="1" applyFill="1" applyBorder="1" applyAlignment="1">
      <alignment horizontal="center" vertical="center"/>
    </xf>
    <xf numFmtId="174" fontId="10" fillId="2" borderId="22" xfId="1" applyNumberFormat="1" applyFont="1" applyFill="1" applyBorder="1" applyAlignment="1">
      <alignment horizontal="center" vertical="center"/>
    </xf>
    <xf numFmtId="174" fontId="10" fillId="2" borderId="138" xfId="1" applyNumberFormat="1" applyFont="1" applyFill="1" applyBorder="1" applyAlignment="1">
      <alignment horizontal="center" vertical="center"/>
    </xf>
    <xf numFmtId="174" fontId="10" fillId="2" borderId="139" xfId="1" applyNumberFormat="1" applyFont="1" applyFill="1" applyBorder="1" applyAlignment="1">
      <alignment horizontal="center" vertical="center"/>
    </xf>
    <xf numFmtId="174" fontId="10" fillId="2" borderId="123" xfId="1" applyNumberFormat="1" applyFont="1" applyFill="1" applyBorder="1" applyAlignment="1">
      <alignment horizontal="center" vertical="center"/>
    </xf>
    <xf numFmtId="174" fontId="10" fillId="2" borderId="140" xfId="1" applyNumberFormat="1" applyFont="1" applyFill="1" applyBorder="1" applyAlignment="1">
      <alignment horizontal="center" vertical="center"/>
    </xf>
    <xf numFmtId="174" fontId="11" fillId="3" borderId="107" xfId="1" applyNumberFormat="1" applyFont="1" applyFill="1" applyBorder="1" applyAlignment="1">
      <alignment horizontal="center" vertical="center" wrapText="1"/>
    </xf>
    <xf numFmtId="174" fontId="12" fillId="3" borderId="107" xfId="1" applyNumberFormat="1" applyFont="1" applyFill="1" applyBorder="1" applyAlignment="1">
      <alignment horizontal="center" vertical="center" wrapText="1"/>
    </xf>
    <xf numFmtId="174" fontId="10" fillId="2" borderId="104" xfId="1" applyNumberFormat="1" applyFont="1" applyFill="1" applyBorder="1" applyAlignment="1">
      <alignment horizontal="center" vertical="center"/>
    </xf>
    <xf numFmtId="174" fontId="10" fillId="2" borderId="105" xfId="1" applyNumberFormat="1" applyFont="1" applyFill="1" applyBorder="1" applyAlignment="1">
      <alignment horizontal="center" vertical="center"/>
    </xf>
    <xf numFmtId="174" fontId="10" fillId="2" borderId="122" xfId="1" applyNumberFormat="1" applyFont="1" applyFill="1" applyBorder="1" applyAlignment="1">
      <alignment horizontal="center" vertical="center"/>
    </xf>
    <xf numFmtId="166" fontId="5" fillId="0" borderId="0" xfId="0" applyNumberFormat="1" applyFont="1"/>
    <xf numFmtId="174" fontId="10" fillId="2" borderId="26" xfId="1" applyNumberFormat="1" applyFont="1" applyFill="1" applyBorder="1" applyAlignment="1">
      <alignment horizontal="center" vertical="center"/>
    </xf>
    <xf numFmtId="174" fontId="10" fillId="2" borderId="25" xfId="1" applyNumberFormat="1" applyFont="1" applyFill="1" applyBorder="1" applyAlignment="1">
      <alignment horizontal="center" vertical="center"/>
    </xf>
    <xf numFmtId="174" fontId="10" fillId="2" borderId="60" xfId="1" quotePrefix="1" applyNumberFormat="1" applyFont="1" applyFill="1" applyBorder="1" applyAlignment="1">
      <alignment horizontal="center" vertical="center"/>
    </xf>
    <xf numFmtId="174" fontId="10" fillId="2" borderId="61" xfId="1" applyNumberFormat="1" applyFont="1" applyFill="1" applyBorder="1" applyAlignment="1">
      <alignment horizontal="center" vertical="center"/>
    </xf>
    <xf numFmtId="174" fontId="10" fillId="2" borderId="41" xfId="1" applyNumberFormat="1" applyFont="1" applyFill="1" applyBorder="1" applyAlignment="1">
      <alignment horizontal="center" vertical="center"/>
    </xf>
    <xf numFmtId="174" fontId="10" fillId="2" borderId="35" xfId="1" applyNumberFormat="1" applyFont="1" applyFill="1" applyBorder="1" applyAlignment="1">
      <alignment horizontal="center" vertical="center"/>
    </xf>
    <xf numFmtId="174" fontId="10" fillId="2" borderId="62" xfId="1" applyNumberFormat="1" applyFont="1" applyFill="1" applyBorder="1" applyAlignment="1">
      <alignment horizontal="center" vertical="center"/>
    </xf>
    <xf numFmtId="0" fontId="13" fillId="4" borderId="151" xfId="1" applyFont="1" applyFill="1" applyBorder="1" applyAlignment="1">
      <alignment horizontal="center" vertical="center" wrapText="1"/>
    </xf>
    <xf numFmtId="0" fontId="13" fillId="4" borderId="152" xfId="1" applyFont="1" applyFill="1" applyBorder="1" applyAlignment="1">
      <alignment horizontal="center" vertical="center" wrapText="1"/>
    </xf>
    <xf numFmtId="0" fontId="13" fillId="4" borderId="153" xfId="1" applyFont="1" applyFill="1" applyBorder="1" applyAlignment="1">
      <alignment horizontal="center" vertical="center" wrapText="1"/>
    </xf>
    <xf numFmtId="0" fontId="11" fillId="3" borderId="154" xfId="1" applyFont="1" applyFill="1" applyBorder="1" applyAlignment="1">
      <alignment horizontal="center" vertical="center" wrapText="1"/>
    </xf>
    <xf numFmtId="174" fontId="10" fillId="2" borderId="157" xfId="1" quotePrefix="1" applyNumberFormat="1" applyFont="1" applyFill="1" applyBorder="1" applyAlignment="1">
      <alignment horizontal="center" vertical="center"/>
    </xf>
    <xf numFmtId="174" fontId="10" fillId="2" borderId="158" xfId="1" applyNumberFormat="1" applyFont="1" applyFill="1" applyBorder="1" applyAlignment="1">
      <alignment horizontal="center" vertical="center"/>
    </xf>
    <xf numFmtId="174" fontId="10" fillId="2" borderId="159" xfId="1" applyNumberFormat="1" applyFont="1" applyFill="1" applyBorder="1" applyAlignment="1">
      <alignment horizontal="center" vertical="center"/>
    </xf>
    <xf numFmtId="174" fontId="10" fillId="2" borderId="160" xfId="1" applyNumberFormat="1" applyFont="1" applyFill="1" applyBorder="1" applyAlignment="1">
      <alignment horizontal="center" vertical="center"/>
    </xf>
    <xf numFmtId="174" fontId="10" fillId="2" borderId="161" xfId="1" applyNumberFormat="1" applyFont="1" applyFill="1" applyBorder="1" applyAlignment="1">
      <alignment horizontal="center" vertical="center"/>
    </xf>
    <xf numFmtId="174" fontId="10" fillId="2" borderId="162" xfId="1" applyNumberFormat="1" applyFont="1" applyFill="1" applyBorder="1" applyAlignment="1">
      <alignment horizontal="center" vertical="center"/>
    </xf>
    <xf numFmtId="174" fontId="10" fillId="2" borderId="163" xfId="1" applyNumberFormat="1" applyFont="1" applyFill="1" applyBorder="1" applyAlignment="1">
      <alignment horizontal="center" vertical="center"/>
    </xf>
    <xf numFmtId="174" fontId="10" fillId="2" borderId="164" xfId="1" applyNumberFormat="1" applyFont="1" applyFill="1" applyBorder="1" applyAlignment="1">
      <alignment horizontal="center" vertical="center"/>
    </xf>
    <xf numFmtId="174" fontId="10" fillId="2" borderId="165" xfId="1" applyNumberFormat="1" applyFont="1" applyFill="1" applyBorder="1" applyAlignment="1">
      <alignment horizontal="center" vertical="center"/>
    </xf>
    <xf numFmtId="0" fontId="11" fillId="3" borderId="155" xfId="1" applyFont="1" applyFill="1" applyBorder="1" applyAlignment="1">
      <alignment horizontal="center" vertical="center" wrapText="1"/>
    </xf>
    <xf numFmtId="0" fontId="11" fillId="3" borderId="156" xfId="1" applyFont="1" applyFill="1" applyBorder="1" applyAlignment="1">
      <alignment horizontal="center" vertical="center" wrapText="1"/>
    </xf>
    <xf numFmtId="0" fontId="20" fillId="2" borderId="0" xfId="5" applyFont="1" applyFill="1" applyAlignment="1">
      <alignment horizontal="center"/>
    </xf>
    <xf numFmtId="0" fontId="13" fillId="4" borderId="129" xfId="1" applyFont="1" applyFill="1" applyBorder="1" applyAlignment="1">
      <alignment horizontal="center" vertical="center" wrapText="1"/>
    </xf>
    <xf numFmtId="174" fontId="10" fillId="2" borderId="166" xfId="1" quotePrefix="1" applyNumberFormat="1" applyFont="1" applyFill="1" applyBorder="1" applyAlignment="1">
      <alignment horizontal="center" vertical="center"/>
    </xf>
    <xf numFmtId="174" fontId="10" fillId="2" borderId="143" xfId="1" applyNumberFormat="1" applyFont="1" applyFill="1" applyBorder="1" applyAlignment="1">
      <alignment horizontal="center" vertical="center"/>
    </xf>
    <xf numFmtId="174" fontId="10" fillId="2" borderId="144" xfId="1" applyNumberFormat="1" applyFont="1" applyFill="1" applyBorder="1" applyAlignment="1">
      <alignment horizontal="center" vertical="center"/>
    </xf>
    <xf numFmtId="174" fontId="10" fillId="2" borderId="167" xfId="1" applyNumberFormat="1" applyFont="1" applyFill="1" applyBorder="1" applyAlignment="1">
      <alignment horizontal="center" vertical="center"/>
    </xf>
    <xf numFmtId="174" fontId="10" fillId="2" borderId="168" xfId="1" applyNumberFormat="1" applyFont="1" applyFill="1" applyBorder="1" applyAlignment="1">
      <alignment horizontal="center" vertical="center"/>
    </xf>
    <xf numFmtId="174" fontId="10" fillId="2" borderId="169" xfId="1" applyNumberFormat="1" applyFont="1" applyFill="1" applyBorder="1" applyAlignment="1">
      <alignment horizontal="center" vertical="center"/>
    </xf>
    <xf numFmtId="167" fontId="11" fillId="3" borderId="142" xfId="1" applyNumberFormat="1" applyFont="1" applyFill="1" applyBorder="1" applyAlignment="1">
      <alignment horizontal="center" vertical="center" wrapText="1"/>
    </xf>
    <xf numFmtId="0" fontId="3" fillId="2" borderId="0" xfId="7" applyFont="1" applyFill="1"/>
    <xf numFmtId="0" fontId="3" fillId="2" borderId="0" xfId="7" applyFont="1" applyFill="1" applyAlignment="1">
      <alignment vertical="center"/>
    </xf>
    <xf numFmtId="164" fontId="3" fillId="2" borderId="0" xfId="7" applyNumberFormat="1" applyFont="1" applyFill="1"/>
    <xf numFmtId="0" fontId="3" fillId="2" borderId="0" xfId="7" applyFont="1" applyFill="1" applyAlignment="1">
      <alignment horizontal="center"/>
    </xf>
    <xf numFmtId="0" fontId="3" fillId="2" borderId="0" xfId="7" applyFont="1" applyFill="1" applyAlignment="1">
      <alignment wrapText="1"/>
    </xf>
    <xf numFmtId="44" fontId="5" fillId="0" borderId="0" xfId="9" applyFont="1" applyFill="1" applyBorder="1" applyAlignment="1">
      <alignment vertical="center" wrapText="1"/>
    </xf>
    <xf numFmtId="0" fontId="3" fillId="0" borderId="76" xfId="7" applyFont="1" applyBorder="1" applyAlignment="1">
      <alignment vertical="center" wrapText="1"/>
    </xf>
    <xf numFmtId="0" fontId="3" fillId="0" borderId="2" xfId="7" applyFont="1" applyBorder="1" applyAlignment="1">
      <alignment vertical="center" wrapText="1"/>
    </xf>
    <xf numFmtId="0" fontId="3" fillId="0" borderId="2" xfId="7" applyFont="1" applyBorder="1" applyAlignment="1">
      <alignment horizontal="center" vertical="center" wrapText="1"/>
    </xf>
    <xf numFmtId="0" fontId="3" fillId="0" borderId="78" xfId="7" applyFont="1" applyBorder="1" applyAlignment="1">
      <alignment vertical="center" wrapText="1"/>
    </xf>
    <xf numFmtId="0" fontId="3" fillId="0" borderId="72" xfId="7" applyFont="1" applyBorder="1" applyAlignment="1">
      <alignment vertical="center" wrapText="1"/>
    </xf>
    <xf numFmtId="0" fontId="3" fillId="0" borderId="72" xfId="7" applyFont="1" applyBorder="1" applyAlignment="1">
      <alignment horizontal="center" vertical="center" wrapText="1"/>
    </xf>
    <xf numFmtId="0" fontId="3" fillId="0" borderId="72" xfId="7" applyFont="1" applyBorder="1" applyAlignment="1">
      <alignment horizontal="left" vertical="center" wrapText="1"/>
    </xf>
    <xf numFmtId="0" fontId="3" fillId="0" borderId="50" xfId="7" applyFont="1" applyBorder="1" applyAlignment="1">
      <alignment vertical="center" wrapText="1"/>
    </xf>
    <xf numFmtId="0" fontId="3" fillId="0" borderId="80" xfId="7" applyFont="1" applyBorder="1" applyAlignment="1">
      <alignment vertical="center" wrapText="1"/>
    </xf>
    <xf numFmtId="0" fontId="3" fillId="0" borderId="80" xfId="7" applyFont="1" applyBorder="1" applyAlignment="1">
      <alignment horizontal="center" vertical="center" wrapText="1"/>
    </xf>
    <xf numFmtId="0" fontId="3" fillId="2" borderId="0" xfId="7" applyFont="1" applyFill="1" applyAlignment="1">
      <alignment horizontal="center" wrapText="1"/>
    </xf>
    <xf numFmtId="44" fontId="5" fillId="2" borderId="0" xfId="9" applyFont="1" applyFill="1" applyBorder="1" applyAlignment="1">
      <alignment horizontal="center" wrapText="1"/>
    </xf>
    <xf numFmtId="0" fontId="30" fillId="2" borderId="0" xfId="1" applyFont="1" applyFill="1" applyAlignment="1">
      <alignment vertical="center"/>
    </xf>
    <xf numFmtId="0" fontId="6" fillId="0" borderId="0" xfId="0" quotePrefix="1" applyFont="1" applyAlignment="1">
      <alignment horizontal="center"/>
    </xf>
    <xf numFmtId="0" fontId="5" fillId="0" borderId="0" xfId="0" applyFont="1" applyAlignment="1"/>
    <xf numFmtId="0" fontId="5" fillId="0" borderId="0" xfId="0" applyFont="1" applyAlignment="1">
      <alignment wrapText="1"/>
    </xf>
    <xf numFmtId="0" fontId="29" fillId="0" borderId="0" xfId="0" applyFont="1" applyAlignment="1"/>
    <xf numFmtId="0" fontId="6" fillId="0" borderId="0" xfId="0" applyFont="1" applyAlignment="1">
      <alignment horizontal="center"/>
    </xf>
    <xf numFmtId="0" fontId="5" fillId="0" borderId="0" xfId="0" applyFont="1" applyAlignment="1">
      <alignment horizontal="left" wrapText="1"/>
    </xf>
    <xf numFmtId="0" fontId="16" fillId="0" borderId="0" xfId="0" applyFont="1" applyAlignment="1">
      <alignment horizontal="left" wrapText="1"/>
    </xf>
    <xf numFmtId="0" fontId="6" fillId="0" borderId="73" xfId="0" applyFont="1" applyBorder="1"/>
    <xf numFmtId="0" fontId="6" fillId="0" borderId="88" xfId="0" applyFont="1" applyBorder="1" applyAlignment="1">
      <alignment horizontal="center" wrapText="1"/>
    </xf>
    <xf numFmtId="0" fontId="6" fillId="0" borderId="51" xfId="0" quotePrefix="1" applyFont="1" applyBorder="1" applyAlignment="1">
      <alignment horizontal="center" wrapText="1"/>
    </xf>
    <xf numFmtId="0" fontId="6" fillId="0" borderId="51" xfId="0" applyFont="1" applyBorder="1" applyAlignment="1">
      <alignment horizontal="center" wrapText="1"/>
    </xf>
    <xf numFmtId="0" fontId="6" fillId="0" borderId="48" xfId="0" applyFont="1" applyBorder="1" applyAlignment="1">
      <alignment horizontal="center" wrapText="1"/>
    </xf>
    <xf numFmtId="0" fontId="6" fillId="0" borderId="0" xfId="0" applyFont="1"/>
    <xf numFmtId="0" fontId="5" fillId="0" borderId="0" xfId="0" quotePrefix="1" applyFont="1"/>
    <xf numFmtId="0" fontId="5" fillId="0" borderId="86" xfId="0" applyFont="1" applyBorder="1"/>
    <xf numFmtId="168" fontId="5" fillId="0" borderId="89" xfId="0" applyNumberFormat="1" applyFont="1" applyBorder="1" applyAlignment="1">
      <alignment horizontal="center"/>
    </xf>
    <xf numFmtId="174" fontId="5" fillId="0" borderId="52" xfId="0" quotePrefix="1" applyNumberFormat="1" applyFont="1" applyBorder="1" applyAlignment="1">
      <alignment horizontal="center"/>
    </xf>
    <xf numFmtId="174" fontId="5" fillId="0" borderId="52" xfId="0" applyNumberFormat="1" applyFont="1" applyBorder="1" applyAlignment="1">
      <alignment horizontal="center"/>
    </xf>
    <xf numFmtId="174" fontId="5" fillId="0" borderId="46" xfId="0" applyNumberFormat="1" applyFont="1" applyBorder="1" applyAlignment="1">
      <alignment horizontal="center"/>
    </xf>
    <xf numFmtId="0" fontId="5" fillId="0" borderId="87" xfId="0" quotePrefix="1" applyFont="1" applyBorder="1"/>
    <xf numFmtId="0" fontId="5" fillId="0" borderId="90" xfId="0" applyFont="1" applyBorder="1" applyAlignment="1">
      <alignment horizontal="center"/>
    </xf>
    <xf numFmtId="174" fontId="5" fillId="0" borderId="82" xfId="0" applyNumberFormat="1" applyFont="1" applyBorder="1" applyAlignment="1">
      <alignment horizontal="center"/>
    </xf>
    <xf numFmtId="174" fontId="5" fillId="0" borderId="83" xfId="0" applyNumberFormat="1" applyFont="1" applyBorder="1" applyAlignment="1">
      <alignment horizontal="center"/>
    </xf>
    <xf numFmtId="0" fontId="5" fillId="0" borderId="87" xfId="0" applyFont="1" applyBorder="1" applyAlignment="1">
      <alignment horizontal="left"/>
    </xf>
    <xf numFmtId="168" fontId="5" fillId="0" borderId="90" xfId="0" applyNumberFormat="1" applyFont="1" applyBorder="1" applyAlignment="1">
      <alignment horizontal="center"/>
    </xf>
    <xf numFmtId="168" fontId="5" fillId="0" borderId="82" xfId="0" applyNumberFormat="1" applyFont="1" applyBorder="1" applyAlignment="1">
      <alignment horizontal="center"/>
    </xf>
    <xf numFmtId="168" fontId="5" fillId="0" borderId="83" xfId="0" applyNumberFormat="1" applyFont="1" applyBorder="1" applyAlignment="1">
      <alignment horizontal="center"/>
    </xf>
    <xf numFmtId="175" fontId="5" fillId="0" borderId="52" xfId="0" quotePrefix="1" applyNumberFormat="1" applyFont="1" applyBorder="1" applyAlignment="1">
      <alignment horizontal="center"/>
    </xf>
    <xf numFmtId="175" fontId="5" fillId="0" borderId="52" xfId="0" applyNumberFormat="1" applyFont="1" applyBorder="1" applyAlignment="1">
      <alignment horizontal="center"/>
    </xf>
    <xf numFmtId="175" fontId="5" fillId="0" borderId="82" xfId="0" applyNumberFormat="1" applyFont="1" applyBorder="1" applyAlignment="1">
      <alignment horizontal="center"/>
    </xf>
    <xf numFmtId="0" fontId="5" fillId="0" borderId="87" xfId="0" applyFont="1" applyBorder="1"/>
    <xf numFmtId="168" fontId="5" fillId="0" borderId="52" xfId="0" applyNumberFormat="1" applyFont="1" applyBorder="1" applyAlignment="1">
      <alignment horizontal="center"/>
    </xf>
    <xf numFmtId="168" fontId="5" fillId="0" borderId="0" xfId="0" applyNumberFormat="1" applyFont="1"/>
    <xf numFmtId="0" fontId="5" fillId="0" borderId="91" xfId="0" quotePrefix="1" applyFont="1" applyBorder="1"/>
    <xf numFmtId="0" fontId="5" fillId="0" borderId="92" xfId="0" applyFont="1" applyBorder="1" applyAlignment="1">
      <alignment horizontal="center"/>
    </xf>
    <xf numFmtId="168" fontId="5" fillId="0" borderId="84" xfId="0" applyNumberFormat="1" applyFont="1" applyBorder="1" applyAlignment="1">
      <alignment horizontal="center"/>
    </xf>
    <xf numFmtId="168" fontId="5" fillId="0" borderId="85" xfId="0" applyNumberFormat="1" applyFont="1" applyBorder="1" applyAlignment="1">
      <alignment horizontal="center"/>
    </xf>
    <xf numFmtId="0" fontId="5" fillId="0" borderId="0" xfId="0" applyFont="1" applyFill="1" applyBorder="1"/>
    <xf numFmtId="174" fontId="5" fillId="0" borderId="0" xfId="0" quotePrefix="1" applyNumberFormat="1" applyFont="1"/>
    <xf numFmtId="174" fontId="5" fillId="0" borderId="5" xfId="0" quotePrefix="1" applyNumberFormat="1" applyFont="1" applyBorder="1"/>
    <xf numFmtId="0" fontId="6" fillId="0" borderId="0" xfId="0" applyFont="1" applyAlignment="1">
      <alignment horizontal="center" wrapText="1"/>
    </xf>
    <xf numFmtId="8" fontId="5" fillId="0" borderId="0" xfId="0" applyNumberFormat="1" applyFont="1" applyAlignment="1">
      <alignment horizontal="center"/>
    </xf>
    <xf numFmtId="173" fontId="5" fillId="0" borderId="0" xfId="0" applyNumberFormat="1" applyFont="1" applyAlignment="1">
      <alignment horizontal="center"/>
    </xf>
    <xf numFmtId="0" fontId="16" fillId="0" borderId="0" xfId="0" applyFont="1" applyAlignment="1">
      <alignment horizontal="left"/>
    </xf>
    <xf numFmtId="10" fontId="5" fillId="0" borderId="0" xfId="0" applyNumberFormat="1" applyFont="1" applyAlignment="1">
      <alignment horizontal="center"/>
    </xf>
    <xf numFmtId="165" fontId="5" fillId="0" borderId="0" xfId="0" applyNumberFormat="1" applyFont="1" applyAlignment="1">
      <alignment horizontal="center"/>
    </xf>
    <xf numFmtId="0" fontId="12" fillId="3" borderId="132" xfId="1" applyFont="1" applyFill="1" applyBorder="1" applyAlignment="1">
      <alignment vertical="center"/>
    </xf>
    <xf numFmtId="0" fontId="12" fillId="3" borderId="40" xfId="1" applyFont="1" applyFill="1" applyBorder="1" applyAlignment="1">
      <alignment horizontal="center" vertical="center" wrapText="1"/>
    </xf>
    <xf numFmtId="0" fontId="11" fillId="3" borderId="170" xfId="1" applyFont="1" applyFill="1" applyBorder="1" applyAlignment="1">
      <alignment horizontal="center" vertical="center" wrapText="1"/>
    </xf>
    <xf numFmtId="167" fontId="11" fillId="3" borderId="63" xfId="1" applyNumberFormat="1" applyFont="1" applyFill="1" applyBorder="1" applyAlignment="1">
      <alignment horizontal="center" vertical="center" wrapText="1"/>
    </xf>
    <xf numFmtId="0" fontId="11" fillId="3" borderId="171" xfId="1" applyFont="1" applyFill="1" applyBorder="1" applyAlignment="1">
      <alignment horizontal="center" vertical="center" wrapText="1"/>
    </xf>
    <xf numFmtId="0" fontId="11" fillId="3" borderId="131" xfId="1" applyFont="1" applyFill="1" applyBorder="1" applyAlignment="1">
      <alignment horizontal="center" vertical="center" wrapText="1"/>
    </xf>
    <xf numFmtId="167" fontId="11" fillId="3" borderId="172" xfId="1" applyNumberFormat="1" applyFont="1" applyFill="1" applyBorder="1" applyAlignment="1">
      <alignment horizontal="center" vertical="center" wrapText="1"/>
    </xf>
    <xf numFmtId="0" fontId="13" fillId="4" borderId="141" xfId="1" applyFont="1" applyFill="1" applyBorder="1" applyAlignment="1">
      <alignment horizontal="left" vertical="center" wrapText="1"/>
    </xf>
    <xf numFmtId="0" fontId="13" fillId="4" borderId="173" xfId="1" applyFont="1" applyFill="1" applyBorder="1" applyAlignment="1">
      <alignment horizontal="center" vertical="center" wrapText="1"/>
    </xf>
    <xf numFmtId="0" fontId="13" fillId="4" borderId="175" xfId="1" applyFont="1" applyFill="1" applyBorder="1" applyAlignment="1">
      <alignment horizontal="center" vertical="center" wrapText="1"/>
    </xf>
    <xf numFmtId="0" fontId="13" fillId="4" borderId="176" xfId="1" applyFont="1" applyFill="1" applyBorder="1" applyAlignment="1">
      <alignment horizontal="center" vertical="center" wrapText="1"/>
    </xf>
    <xf numFmtId="0" fontId="13" fillId="4" borderId="177" xfId="1" applyFont="1" applyFill="1" applyBorder="1" applyAlignment="1">
      <alignment horizontal="center" vertical="center" wrapText="1"/>
    </xf>
    <xf numFmtId="0" fontId="13" fillId="4" borderId="178" xfId="1" applyFont="1" applyFill="1" applyBorder="1" applyAlignment="1">
      <alignment horizontal="center" vertical="center" wrapText="1"/>
    </xf>
    <xf numFmtId="0" fontId="13" fillId="4" borderId="174" xfId="1" applyFont="1" applyFill="1" applyBorder="1" applyAlignment="1">
      <alignment horizontal="center" vertical="center" wrapText="1"/>
    </xf>
    <xf numFmtId="0" fontId="2" fillId="0" borderId="0" xfId="0" applyFont="1"/>
    <xf numFmtId="166" fontId="10" fillId="0" borderId="0" xfId="0" applyNumberFormat="1" applyFont="1"/>
    <xf numFmtId="0" fontId="10" fillId="0" borderId="0" xfId="0" applyFont="1"/>
    <xf numFmtId="0" fontId="10" fillId="0" borderId="0" xfId="0" applyFont="1" applyAlignment="1">
      <alignment horizontal="center"/>
    </xf>
    <xf numFmtId="0" fontId="13" fillId="5" borderId="69" xfId="5" applyFont="1" applyFill="1" applyBorder="1" applyAlignment="1">
      <alignment vertical="center" wrapText="1"/>
    </xf>
    <xf numFmtId="0" fontId="11" fillId="2" borderId="67" xfId="5" applyFont="1" applyFill="1" applyBorder="1" applyAlignment="1">
      <alignment horizontal="center" vertical="center" wrapText="1"/>
    </xf>
    <xf numFmtId="0" fontId="11" fillId="2" borderId="68" xfId="5" applyFont="1" applyFill="1" applyBorder="1" applyAlignment="1">
      <alignment horizontal="center" vertical="center" wrapText="1"/>
    </xf>
    <xf numFmtId="166" fontId="10" fillId="2" borderId="180" xfId="1" applyNumberFormat="1" applyFont="1" applyFill="1" applyBorder="1" applyAlignment="1">
      <alignment horizontal="center" vertical="center"/>
    </xf>
    <xf numFmtId="0" fontId="13" fillId="7" borderId="67" xfId="1" applyFont="1" applyFill="1" applyBorder="1" applyAlignment="1">
      <alignment horizontal="center" vertical="center" wrapText="1"/>
    </xf>
    <xf numFmtId="0" fontId="11" fillId="5" borderId="69" xfId="1" applyFont="1" applyFill="1" applyBorder="1" applyAlignment="1">
      <alignment horizontal="center" vertical="center" wrapText="1"/>
    </xf>
    <xf numFmtId="0" fontId="11" fillId="2" borderId="182" xfId="5" applyFont="1" applyFill="1" applyBorder="1" applyAlignment="1">
      <alignment horizontal="center" vertical="center" wrapText="1"/>
    </xf>
    <xf numFmtId="0" fontId="11" fillId="2" borderId="183" xfId="5" applyFont="1" applyFill="1" applyBorder="1" applyAlignment="1">
      <alignment vertical="center" wrapText="1"/>
    </xf>
    <xf numFmtId="0" fontId="11" fillId="2" borderId="185" xfId="5" applyFont="1" applyFill="1" applyBorder="1" applyAlignment="1">
      <alignment horizontal="center" vertical="center" wrapText="1"/>
    </xf>
    <xf numFmtId="0" fontId="11" fillId="2" borderId="186" xfId="5" applyFont="1" applyFill="1" applyBorder="1" applyAlignment="1">
      <alignment vertical="center" wrapText="1"/>
    </xf>
    <xf numFmtId="0" fontId="11" fillId="2" borderId="187" xfId="5" applyFont="1" applyFill="1" applyBorder="1" applyAlignment="1">
      <alignment horizontal="center" vertical="center" wrapText="1"/>
    </xf>
    <xf numFmtId="0" fontId="11" fillId="2" borderId="106" xfId="5" applyFont="1" applyFill="1" applyBorder="1" applyAlignment="1">
      <alignment vertical="center" wrapText="1"/>
    </xf>
    <xf numFmtId="166" fontId="10" fillId="2" borderId="188" xfId="1" applyNumberFormat="1" applyFont="1" applyFill="1" applyBorder="1" applyAlignment="1">
      <alignment horizontal="center" vertical="center"/>
    </xf>
    <xf numFmtId="0" fontId="11" fillId="2" borderId="19" xfId="5" applyFont="1" applyFill="1" applyBorder="1" applyAlignment="1">
      <alignment horizontal="center" vertical="center" wrapText="1"/>
    </xf>
    <xf numFmtId="0" fontId="11" fillId="2" borderId="23" xfId="5" applyFont="1" applyFill="1" applyBorder="1" applyAlignment="1">
      <alignment vertical="center" wrapText="1"/>
    </xf>
    <xf numFmtId="0" fontId="11" fillId="2" borderId="189" xfId="5" applyFont="1" applyFill="1" applyBorder="1" applyAlignment="1">
      <alignment horizontal="center" vertical="center" wrapText="1"/>
    </xf>
    <xf numFmtId="0" fontId="11" fillId="2" borderId="190" xfId="5" applyFont="1" applyFill="1" applyBorder="1" applyAlignment="1">
      <alignment vertical="center" wrapText="1"/>
    </xf>
    <xf numFmtId="166" fontId="10" fillId="2" borderId="191" xfId="1" applyNumberFormat="1" applyFont="1" applyFill="1" applyBorder="1" applyAlignment="1">
      <alignment horizontal="center" vertical="center"/>
    </xf>
    <xf numFmtId="0" fontId="11" fillId="2" borderId="192" xfId="5" applyFont="1" applyFill="1" applyBorder="1" applyAlignment="1">
      <alignment horizontal="center" vertical="center" wrapText="1"/>
    </xf>
    <xf numFmtId="0" fontId="11" fillId="2" borderId="187" xfId="5" applyFont="1" applyFill="1" applyBorder="1" applyAlignment="1">
      <alignment vertical="center" wrapText="1"/>
    </xf>
    <xf numFmtId="166" fontId="10" fillId="2" borderId="187" xfId="1" applyNumberFormat="1" applyFont="1" applyFill="1" applyBorder="1" applyAlignment="1">
      <alignment horizontal="center" vertical="center"/>
    </xf>
    <xf numFmtId="0" fontId="11" fillId="2" borderId="19" xfId="5" applyFont="1" applyFill="1" applyBorder="1" applyAlignment="1">
      <alignment vertical="center" wrapText="1"/>
    </xf>
    <xf numFmtId="0" fontId="11" fillId="2" borderId="185" xfId="5" applyFont="1" applyFill="1" applyBorder="1" applyAlignment="1">
      <alignment vertical="center" wrapText="1"/>
    </xf>
    <xf numFmtId="166" fontId="10" fillId="2" borderId="185" xfId="1" applyNumberFormat="1" applyFont="1" applyFill="1" applyBorder="1" applyAlignment="1">
      <alignment horizontal="center" vertical="center"/>
    </xf>
    <xf numFmtId="0" fontId="11" fillId="2" borderId="193" xfId="5" applyFont="1" applyFill="1" applyBorder="1" applyAlignment="1">
      <alignment horizontal="center" vertical="center" wrapText="1"/>
    </xf>
    <xf numFmtId="166" fontId="10" fillId="2" borderId="194" xfId="1" applyNumberFormat="1" applyFont="1" applyFill="1" applyBorder="1" applyAlignment="1">
      <alignment horizontal="center" vertical="center"/>
    </xf>
    <xf numFmtId="0" fontId="23" fillId="2" borderId="190" xfId="5" applyFont="1" applyFill="1" applyBorder="1" applyAlignment="1">
      <alignment vertical="center" wrapText="1"/>
    </xf>
    <xf numFmtId="0" fontId="23" fillId="2" borderId="186" xfId="5" applyFont="1" applyFill="1" applyBorder="1" applyAlignment="1">
      <alignment vertical="center" wrapText="1"/>
    </xf>
    <xf numFmtId="0" fontId="23" fillId="2" borderId="23" xfId="5" applyFont="1" applyFill="1" applyBorder="1" applyAlignment="1">
      <alignment vertical="center" wrapText="1"/>
    </xf>
    <xf numFmtId="166" fontId="32" fillId="2" borderId="184" xfId="1" applyNumberFormat="1" applyFont="1" applyFill="1" applyBorder="1" applyAlignment="1">
      <alignment horizontal="center" vertical="center"/>
    </xf>
    <xf numFmtId="166" fontId="32" fillId="2" borderId="180" xfId="1" applyNumberFormat="1" applyFont="1" applyFill="1" applyBorder="1" applyAlignment="1">
      <alignment horizontal="center" vertical="center"/>
    </xf>
    <xf numFmtId="166" fontId="32" fillId="2" borderId="188" xfId="1" applyNumberFormat="1" applyFont="1" applyFill="1" applyBorder="1" applyAlignment="1">
      <alignment horizontal="center" vertical="center"/>
    </xf>
    <xf numFmtId="166" fontId="32" fillId="2" borderId="22" xfId="1" applyNumberFormat="1" applyFont="1" applyFill="1" applyBorder="1" applyAlignment="1">
      <alignment horizontal="center" vertical="center"/>
    </xf>
    <xf numFmtId="166" fontId="32" fillId="2" borderId="194" xfId="1" applyNumberFormat="1" applyFont="1" applyFill="1" applyBorder="1" applyAlignment="1">
      <alignment horizontal="center" vertical="center"/>
    </xf>
    <xf numFmtId="166" fontId="32" fillId="2" borderId="19" xfId="1" applyNumberFormat="1" applyFont="1" applyFill="1" applyBorder="1" applyAlignment="1">
      <alignment horizontal="center" vertical="center"/>
    </xf>
    <xf numFmtId="166" fontId="32" fillId="2" borderId="185" xfId="1" applyNumberFormat="1" applyFont="1" applyFill="1" applyBorder="1" applyAlignment="1">
      <alignment horizontal="center" vertical="center"/>
    </xf>
    <xf numFmtId="166" fontId="32" fillId="2" borderId="187" xfId="1" applyNumberFormat="1" applyFont="1" applyFill="1" applyBorder="1" applyAlignment="1">
      <alignment horizontal="center" vertical="center"/>
    </xf>
    <xf numFmtId="0" fontId="33" fillId="0" borderId="0" xfId="0" applyFont="1"/>
    <xf numFmtId="166" fontId="10" fillId="2" borderId="25" xfId="1" applyNumberFormat="1" applyFont="1" applyFill="1" applyBorder="1" applyAlignment="1">
      <alignment horizontal="center" vertical="center"/>
    </xf>
    <xf numFmtId="166" fontId="10" fillId="2" borderId="60" xfId="1" quotePrefix="1" applyNumberFormat="1" applyFont="1" applyFill="1" applyBorder="1" applyAlignment="1">
      <alignment horizontal="center" vertical="center"/>
    </xf>
    <xf numFmtId="166" fontId="10" fillId="2" borderId="26" xfId="1" applyNumberFormat="1" applyFont="1" applyFill="1" applyBorder="1" applyAlignment="1">
      <alignment horizontal="center" vertical="center"/>
    </xf>
    <xf numFmtId="166" fontId="10" fillId="2" borderId="61" xfId="1" applyNumberFormat="1" applyFont="1" applyFill="1" applyBorder="1" applyAlignment="1">
      <alignment horizontal="center" vertical="center"/>
    </xf>
    <xf numFmtId="166" fontId="10" fillId="2" borderId="41" xfId="1" applyNumberFormat="1" applyFont="1" applyFill="1" applyBorder="1" applyAlignment="1">
      <alignment horizontal="center" vertical="center"/>
    </xf>
    <xf numFmtId="166" fontId="10" fillId="2" borderId="62" xfId="1" applyNumberFormat="1" applyFont="1" applyFill="1" applyBorder="1" applyAlignment="1">
      <alignment horizontal="center" vertical="center"/>
    </xf>
    <xf numFmtId="0" fontId="11" fillId="3" borderId="195" xfId="1" applyFont="1" applyFill="1" applyBorder="1" applyAlignment="1">
      <alignment horizontal="center" vertical="center" wrapText="1"/>
    </xf>
    <xf numFmtId="0" fontId="13" fillId="4" borderId="16" xfId="5" applyFont="1" applyFill="1" applyBorder="1" applyAlignment="1">
      <alignment vertical="center" wrapText="1"/>
    </xf>
    <xf numFmtId="0" fontId="13" fillId="4" borderId="196" xfId="5" applyFont="1" applyFill="1" applyBorder="1" applyAlignment="1">
      <alignment vertical="center" wrapText="1"/>
    </xf>
    <xf numFmtId="0" fontId="13" fillId="4" borderId="16" xfId="5" quotePrefix="1" applyFont="1" applyFill="1" applyBorder="1" applyAlignment="1">
      <alignment horizontal="left" vertical="top" wrapText="1"/>
    </xf>
    <xf numFmtId="0" fontId="13" fillId="4" borderId="197" xfId="5" quotePrefix="1" applyFont="1" applyFill="1" applyBorder="1" applyAlignment="1">
      <alignment horizontal="left" vertical="top" wrapText="1"/>
    </xf>
    <xf numFmtId="0" fontId="11" fillId="2" borderId="66" xfId="5" applyFont="1" applyFill="1" applyBorder="1" applyAlignment="1">
      <alignment horizontal="center" vertical="center" wrapText="1"/>
    </xf>
    <xf numFmtId="0" fontId="11" fillId="2" borderId="66" xfId="5" quotePrefix="1" applyFont="1" applyFill="1" applyBorder="1" applyAlignment="1">
      <alignment horizontal="center" vertical="center" wrapText="1"/>
    </xf>
    <xf numFmtId="0" fontId="11" fillId="2" borderId="181" xfId="5" quotePrefix="1" applyFont="1" applyFill="1" applyBorder="1" applyAlignment="1">
      <alignment horizontal="center" vertical="center" wrapText="1"/>
    </xf>
    <xf numFmtId="0" fontId="11" fillId="2" borderId="67" xfId="5" quotePrefix="1" applyFont="1" applyFill="1" applyBorder="1" applyAlignment="1">
      <alignment horizontal="center" vertical="center" wrapText="1"/>
    </xf>
    <xf numFmtId="0" fontId="11" fillId="2" borderId="200" xfId="5" quotePrefix="1" applyFont="1" applyFill="1" applyBorder="1" applyAlignment="1">
      <alignment horizontal="center" vertical="center" wrapText="1"/>
    </xf>
    <xf numFmtId="0" fontId="11" fillId="2" borderId="68" xfId="5" quotePrefix="1" applyFont="1" applyFill="1" applyBorder="1" applyAlignment="1">
      <alignment horizontal="center" vertical="center" wrapText="1"/>
    </xf>
    <xf numFmtId="0" fontId="11" fillId="2" borderId="202" xfId="5" quotePrefix="1" applyFont="1" applyFill="1" applyBorder="1" applyAlignment="1">
      <alignment horizontal="center" vertical="center" wrapText="1"/>
    </xf>
    <xf numFmtId="0" fontId="11" fillId="2" borderId="69" xfId="5" applyFont="1" applyFill="1" applyBorder="1" applyAlignment="1">
      <alignment horizontal="center" vertical="center" wrapText="1"/>
    </xf>
    <xf numFmtId="0" fontId="11" fillId="2" borderId="69" xfId="5" quotePrefix="1" applyFont="1" applyFill="1" applyBorder="1" applyAlignment="1">
      <alignment horizontal="center" vertical="center" wrapText="1"/>
    </xf>
    <xf numFmtId="0" fontId="11" fillId="2" borderId="179" xfId="5" quotePrefix="1" applyFont="1" applyFill="1" applyBorder="1" applyAlignment="1">
      <alignment horizontal="center" vertical="center" wrapText="1"/>
    </xf>
    <xf numFmtId="0" fontId="11" fillId="2" borderId="198" xfId="5" applyFont="1" applyFill="1" applyBorder="1" applyAlignment="1">
      <alignment vertical="center" wrapText="1"/>
    </xf>
    <xf numFmtId="0" fontId="23" fillId="2" borderId="66" xfId="5" applyFont="1" applyFill="1" applyBorder="1" applyAlignment="1">
      <alignment horizontal="center" vertical="center" wrapText="1"/>
    </xf>
    <xf numFmtId="0" fontId="23" fillId="2" borderId="181" xfId="5" applyFont="1" applyFill="1" applyBorder="1" applyAlignment="1">
      <alignment horizontal="center" vertical="center" wrapText="1"/>
    </xf>
    <xf numFmtId="0" fontId="23" fillId="2" borderId="67" xfId="5" applyFont="1" applyFill="1" applyBorder="1" applyAlignment="1">
      <alignment horizontal="center" vertical="center" wrapText="1"/>
    </xf>
    <xf numFmtId="0" fontId="23" fillId="2" borderId="200" xfId="5" applyFont="1" applyFill="1" applyBorder="1" applyAlignment="1">
      <alignment horizontal="center" vertical="center" wrapText="1"/>
    </xf>
    <xf numFmtId="0" fontId="23" fillId="2" borderId="71" xfId="5" applyFont="1" applyFill="1" applyBorder="1" applyAlignment="1">
      <alignment horizontal="center" vertical="center" wrapText="1"/>
    </xf>
    <xf numFmtId="0" fontId="23" fillId="2" borderId="205" xfId="5" applyFont="1" applyFill="1" applyBorder="1" applyAlignment="1">
      <alignment horizontal="center" vertical="center" wrapText="1"/>
    </xf>
    <xf numFmtId="0" fontId="23" fillId="2" borderId="69" xfId="5" applyFont="1" applyFill="1" applyBorder="1" applyAlignment="1">
      <alignment horizontal="center" vertical="center" wrapText="1"/>
    </xf>
    <xf numFmtId="0" fontId="23" fillId="2" borderId="179" xfId="5" applyFont="1" applyFill="1" applyBorder="1" applyAlignment="1">
      <alignment horizontal="center" vertical="center" wrapText="1"/>
    </xf>
    <xf numFmtId="0" fontId="11" fillId="2" borderId="66" xfId="5" applyFont="1" applyFill="1" applyBorder="1" applyAlignment="1">
      <alignment horizontal="center"/>
    </xf>
    <xf numFmtId="0" fontId="11" fillId="2" borderId="181" xfId="5" applyFont="1" applyFill="1" applyBorder="1" applyAlignment="1">
      <alignment horizontal="center"/>
    </xf>
    <xf numFmtId="0" fontId="11" fillId="2" borderId="67" xfId="5" applyFont="1" applyFill="1" applyBorder="1" applyAlignment="1">
      <alignment horizontal="center"/>
    </xf>
    <xf numFmtId="0" fontId="11" fillId="2" borderId="200" xfId="5" applyFont="1" applyFill="1" applyBorder="1" applyAlignment="1">
      <alignment horizontal="center"/>
    </xf>
    <xf numFmtId="0" fontId="11" fillId="2" borderId="69" xfId="5" applyFont="1" applyFill="1" applyBorder="1" applyAlignment="1">
      <alignment horizontal="center"/>
    </xf>
    <xf numFmtId="0" fontId="11" fillId="2" borderId="179" xfId="5" applyFont="1" applyFill="1" applyBorder="1" applyAlignment="1">
      <alignment horizontal="center"/>
    </xf>
    <xf numFmtId="0" fontId="11" fillId="2" borderId="65" xfId="5" applyFont="1" applyFill="1" applyBorder="1" applyAlignment="1">
      <alignment horizontal="center" vertical="center"/>
    </xf>
    <xf numFmtId="0" fontId="11" fillId="2" borderId="208" xfId="5" applyFont="1" applyFill="1" applyBorder="1" applyAlignment="1">
      <alignment horizontal="center" vertical="center"/>
    </xf>
    <xf numFmtId="0" fontId="24" fillId="6" borderId="74" xfId="7" applyFont="1" applyFill="1" applyBorder="1" applyAlignment="1">
      <alignment vertical="center" wrapText="1"/>
    </xf>
    <xf numFmtId="0" fontId="1" fillId="2" borderId="0" xfId="1" applyFont="1" applyFill="1" applyAlignment="1">
      <alignment horizontal="left" vertical="center"/>
    </xf>
    <xf numFmtId="0" fontId="1" fillId="2" borderId="0" xfId="1" applyFont="1" applyFill="1" applyAlignment="1">
      <alignment vertical="center"/>
    </xf>
    <xf numFmtId="0" fontId="34" fillId="2" borderId="0" xfId="1" applyFont="1" applyFill="1" applyAlignment="1">
      <alignment vertical="center"/>
    </xf>
    <xf numFmtId="167" fontId="1" fillId="2" borderId="0" xfId="1" applyNumberFormat="1" applyFont="1" applyFill="1" applyAlignment="1">
      <alignment vertical="center"/>
    </xf>
    <xf numFmtId="0" fontId="9" fillId="2" borderId="0" xfId="1" applyFont="1" applyFill="1" applyAlignment="1">
      <alignment vertical="center"/>
    </xf>
    <xf numFmtId="0" fontId="15" fillId="4" borderId="209" xfId="1" applyFont="1" applyFill="1" applyBorder="1" applyAlignment="1">
      <alignment horizontal="left" vertical="center" wrapText="1"/>
    </xf>
    <xf numFmtId="0" fontId="14" fillId="4" borderId="211" xfId="1" applyFont="1" applyFill="1" applyBorder="1" applyAlignment="1">
      <alignment horizontal="left" vertical="center" wrapText="1"/>
    </xf>
    <xf numFmtId="0" fontId="25" fillId="4" borderId="206" xfId="0" applyFont="1" applyFill="1" applyBorder="1" applyAlignment="1">
      <alignment horizontal="left" vertical="center"/>
    </xf>
    <xf numFmtId="0" fontId="13" fillId="4" borderId="40" xfId="1" applyFont="1" applyFill="1" applyBorder="1" applyAlignment="1">
      <alignment horizontal="left" vertical="center" wrapText="1"/>
    </xf>
    <xf numFmtId="0" fontId="13" fillId="4" borderId="206" xfId="1" applyFont="1" applyFill="1" applyBorder="1" applyAlignment="1">
      <alignment horizontal="center" vertical="center" wrapText="1"/>
    </xf>
    <xf numFmtId="0" fontId="25" fillId="4" borderId="11" xfId="1" applyFont="1" applyFill="1" applyBorder="1" applyAlignment="1">
      <alignment horizontal="center" vertical="center" wrapText="1"/>
    </xf>
    <xf numFmtId="0" fontId="25" fillId="4" borderId="212" xfId="1" applyFont="1" applyFill="1" applyBorder="1" applyAlignment="1">
      <alignment horizontal="center" vertical="center" wrapText="1"/>
    </xf>
    <xf numFmtId="0" fontId="12" fillId="3" borderId="10" xfId="1" applyFont="1" applyFill="1" applyBorder="1" applyAlignment="1">
      <alignment vertical="center"/>
    </xf>
    <xf numFmtId="0" fontId="12" fillId="3" borderId="8" xfId="1" applyFont="1" applyFill="1" applyBorder="1" applyAlignment="1">
      <alignment vertical="center" wrapText="1"/>
    </xf>
    <xf numFmtId="167" fontId="11" fillId="3" borderId="207" xfId="1" applyNumberFormat="1" applyFont="1" applyFill="1" applyBorder="1" applyAlignment="1">
      <alignment horizontal="center" vertical="center" wrapText="1"/>
    </xf>
    <xf numFmtId="167" fontId="11" fillId="3" borderId="65" xfId="1" applyNumberFormat="1" applyFont="1" applyFill="1" applyBorder="1" applyAlignment="1">
      <alignment horizontal="center" vertical="center" wrapText="1"/>
    </xf>
    <xf numFmtId="167" fontId="11" fillId="3" borderId="208" xfId="1" applyNumberFormat="1" applyFont="1" applyFill="1" applyBorder="1" applyAlignment="1">
      <alignment horizontal="center" vertical="center" wrapText="1"/>
    </xf>
    <xf numFmtId="174" fontId="10" fillId="2" borderId="214" xfId="1" applyNumberFormat="1" applyFont="1" applyFill="1" applyBorder="1" applyAlignment="1">
      <alignment horizontal="center" vertical="center"/>
    </xf>
    <xf numFmtId="174" fontId="10" fillId="2" borderId="182" xfId="1" applyNumberFormat="1" applyFont="1" applyFill="1" applyBorder="1" applyAlignment="1">
      <alignment horizontal="center" vertical="center"/>
    </xf>
    <xf numFmtId="174" fontId="10" fillId="2" borderId="213" xfId="1" applyNumberFormat="1" applyFont="1" applyFill="1" applyBorder="1" applyAlignment="1">
      <alignment horizontal="center" vertical="center"/>
    </xf>
    <xf numFmtId="0" fontId="5" fillId="0" borderId="0" xfId="0" applyFont="1" applyAlignment="1">
      <alignment horizontal="left"/>
    </xf>
    <xf numFmtId="0" fontId="13" fillId="4" borderId="17" xfId="1" applyFont="1" applyFill="1" applyBorder="1" applyAlignment="1">
      <alignment horizontal="left" vertical="center" wrapText="1"/>
    </xf>
    <xf numFmtId="0" fontId="12" fillId="3" borderId="215" xfId="1" applyFont="1" applyFill="1" applyBorder="1" applyAlignment="1">
      <alignment vertical="center" wrapText="1"/>
    </xf>
    <xf numFmtId="167" fontId="10" fillId="2" borderId="0" xfId="1" applyNumberFormat="1" applyFont="1" applyFill="1" applyAlignment="1">
      <alignment vertical="center" wrapText="1"/>
    </xf>
    <xf numFmtId="167" fontId="10" fillId="2" borderId="0" xfId="1" applyNumberFormat="1" applyFont="1" applyFill="1" applyAlignment="1">
      <alignment horizontal="left" vertical="center"/>
    </xf>
    <xf numFmtId="166" fontId="10" fillId="2" borderId="0" xfId="1" applyNumberFormat="1" applyFont="1" applyFill="1" applyAlignment="1">
      <alignment horizontal="center" vertical="center"/>
    </xf>
    <xf numFmtId="1" fontId="10" fillId="2" borderId="216" xfId="1" applyNumberFormat="1" applyFont="1" applyFill="1" applyBorder="1" applyAlignment="1">
      <alignment horizontal="left" vertical="center" wrapText="1"/>
    </xf>
    <xf numFmtId="174" fontId="10" fillId="2" borderId="120" xfId="1" applyNumberFormat="1" applyFont="1" applyFill="1" applyBorder="1" applyAlignment="1">
      <alignment horizontal="center" vertical="center"/>
    </xf>
    <xf numFmtId="166" fontId="10" fillId="2" borderId="218" xfId="1" applyNumberFormat="1" applyFont="1" applyFill="1" applyBorder="1" applyAlignment="1">
      <alignment horizontal="center" vertical="center"/>
    </xf>
    <xf numFmtId="166" fontId="10" fillId="2" borderId="219" xfId="1" applyNumberFormat="1" applyFont="1" applyFill="1" applyBorder="1" applyAlignment="1">
      <alignment horizontal="center" vertical="center"/>
    </xf>
    <xf numFmtId="166" fontId="10" fillId="2" borderId="220" xfId="1" applyNumberFormat="1" applyFont="1" applyFill="1" applyBorder="1" applyAlignment="1">
      <alignment horizontal="center" vertical="center"/>
    </xf>
    <xf numFmtId="174" fontId="10" fillId="2" borderId="218" xfId="1" applyNumberFormat="1" applyFont="1" applyFill="1" applyBorder="1" applyAlignment="1">
      <alignment horizontal="center" vertical="center"/>
    </xf>
    <xf numFmtId="174" fontId="10" fillId="2" borderId="221" xfId="1" applyNumberFormat="1" applyFont="1" applyFill="1" applyBorder="1" applyAlignment="1">
      <alignment horizontal="center" vertical="center"/>
    </xf>
    <xf numFmtId="174" fontId="10" fillId="2" borderId="219" xfId="1" applyNumberFormat="1" applyFont="1" applyFill="1" applyBorder="1" applyAlignment="1">
      <alignment horizontal="center" vertical="center"/>
    </xf>
    <xf numFmtId="174" fontId="10" fillId="2" borderId="220" xfId="1" applyNumberFormat="1" applyFont="1" applyFill="1" applyBorder="1" applyAlignment="1">
      <alignment horizontal="center" vertical="center"/>
    </xf>
    <xf numFmtId="174" fontId="10" fillId="2" borderId="225" xfId="1" applyNumberFormat="1" applyFont="1" applyFill="1" applyBorder="1" applyAlignment="1">
      <alignment horizontal="center" vertical="center"/>
    </xf>
    <xf numFmtId="174" fontId="10" fillId="2" borderId="226" xfId="1" applyNumberFormat="1" applyFont="1" applyFill="1" applyBorder="1" applyAlignment="1">
      <alignment horizontal="center" vertical="center"/>
    </xf>
    <xf numFmtId="174" fontId="10" fillId="2" borderId="227" xfId="1" applyNumberFormat="1" applyFont="1" applyFill="1" applyBorder="1" applyAlignment="1">
      <alignment horizontal="center" vertical="center"/>
    </xf>
    <xf numFmtId="174" fontId="10" fillId="2" borderId="228" xfId="1" applyNumberFormat="1" applyFont="1" applyFill="1" applyBorder="1" applyAlignment="1">
      <alignment horizontal="center" vertical="center"/>
    </xf>
    <xf numFmtId="174" fontId="10" fillId="2" borderId="229" xfId="1" applyNumberFormat="1" applyFont="1" applyFill="1" applyBorder="1" applyAlignment="1">
      <alignment horizontal="center" vertical="center"/>
    </xf>
    <xf numFmtId="174" fontId="10" fillId="2" borderId="230" xfId="1" applyNumberFormat="1" applyFont="1" applyFill="1" applyBorder="1" applyAlignment="1">
      <alignment horizontal="center" vertical="center"/>
    </xf>
    <xf numFmtId="174" fontId="10" fillId="2" borderId="231" xfId="1" applyNumberFormat="1" applyFont="1" applyFill="1" applyBorder="1" applyAlignment="1">
      <alignment horizontal="center" vertical="center"/>
    </xf>
    <xf numFmtId="174" fontId="10" fillId="2" borderId="232" xfId="1" applyNumberFormat="1" applyFont="1" applyFill="1" applyBorder="1" applyAlignment="1">
      <alignment horizontal="center" vertical="center"/>
    </xf>
    <xf numFmtId="174" fontId="10" fillId="2" borderId="233" xfId="1" applyNumberFormat="1" applyFont="1" applyFill="1" applyBorder="1" applyAlignment="1">
      <alignment horizontal="center" vertical="center"/>
    </xf>
    <xf numFmtId="174" fontId="10" fillId="2" borderId="234" xfId="1" applyNumberFormat="1" applyFont="1" applyFill="1" applyBorder="1" applyAlignment="1">
      <alignment horizontal="center" vertical="center"/>
    </xf>
    <xf numFmtId="174" fontId="10" fillId="2" borderId="235" xfId="1" applyNumberFormat="1" applyFont="1" applyFill="1" applyBorder="1" applyAlignment="1">
      <alignment horizontal="center" vertical="center"/>
    </xf>
    <xf numFmtId="174" fontId="10" fillId="2" borderId="236" xfId="1" applyNumberFormat="1" applyFont="1" applyFill="1" applyBorder="1" applyAlignment="1">
      <alignment horizontal="center" vertical="center"/>
    </xf>
    <xf numFmtId="0" fontId="15" fillId="4" borderId="237" xfId="1" applyFont="1" applyFill="1" applyBorder="1" applyAlignment="1">
      <alignment horizontal="left" vertical="center" wrapText="1"/>
    </xf>
    <xf numFmtId="0" fontId="13" fillId="4" borderId="238" xfId="1" applyFont="1" applyFill="1" applyBorder="1" applyAlignment="1">
      <alignment horizontal="center" vertical="center" wrapText="1"/>
    </xf>
    <xf numFmtId="0" fontId="13" fillId="4" borderId="239" xfId="1" applyFont="1" applyFill="1" applyBorder="1" applyAlignment="1">
      <alignment horizontal="center" vertical="center" wrapText="1"/>
    </xf>
    <xf numFmtId="0" fontId="13" fillId="4" borderId="240" xfId="1" applyFont="1" applyFill="1" applyBorder="1" applyAlignment="1">
      <alignment horizontal="center" vertical="center" wrapText="1"/>
    </xf>
    <xf numFmtId="0" fontId="13" fillId="4" borderId="86" xfId="1" applyFont="1" applyFill="1" applyBorder="1" applyAlignment="1">
      <alignment horizontal="center" vertical="center" wrapText="1"/>
    </xf>
    <xf numFmtId="0" fontId="13" fillId="4" borderId="52" xfId="1" applyFont="1" applyFill="1" applyBorder="1" applyAlignment="1">
      <alignment horizontal="center" vertical="center" wrapText="1"/>
    </xf>
    <xf numFmtId="0" fontId="13" fillId="4" borderId="46" xfId="1" applyFont="1" applyFill="1" applyBorder="1" applyAlignment="1">
      <alignment horizontal="center" vertical="center" wrapText="1"/>
    </xf>
    <xf numFmtId="0" fontId="12" fillId="3" borderId="241" xfId="1" applyFont="1" applyFill="1" applyBorder="1" applyAlignment="1">
      <alignment vertical="center"/>
    </xf>
    <xf numFmtId="0" fontId="12" fillId="3" borderId="242" xfId="1" applyFont="1" applyFill="1" applyBorder="1" applyAlignment="1">
      <alignment horizontal="center" vertical="center" wrapText="1"/>
    </xf>
    <xf numFmtId="0" fontId="11" fillId="3" borderId="217" xfId="1" applyFont="1" applyFill="1" applyBorder="1" applyAlignment="1">
      <alignment horizontal="center" vertical="center" wrapText="1"/>
    </xf>
    <xf numFmtId="167" fontId="11" fillId="3" borderId="217" xfId="1" applyNumberFormat="1" applyFont="1" applyFill="1" applyBorder="1" applyAlignment="1">
      <alignment horizontal="center" vertical="center" wrapText="1"/>
    </xf>
    <xf numFmtId="0" fontId="11" fillId="3" borderId="241" xfId="1" applyFont="1" applyFill="1" applyBorder="1" applyAlignment="1">
      <alignment horizontal="center" vertical="center" wrapText="1"/>
    </xf>
    <xf numFmtId="0" fontId="11" fillId="3" borderId="243" xfId="1" applyFont="1" applyFill="1" applyBorder="1" applyAlignment="1">
      <alignment horizontal="center" vertical="center" wrapText="1"/>
    </xf>
    <xf numFmtId="0" fontId="11" fillId="3" borderId="244" xfId="1" applyFont="1" applyFill="1" applyBorder="1" applyAlignment="1">
      <alignment horizontal="center" vertical="center" wrapText="1"/>
    </xf>
    <xf numFmtId="166" fontId="10" fillId="2" borderId="221" xfId="1" applyNumberFormat="1" applyFont="1" applyFill="1" applyBorder="1" applyAlignment="1">
      <alignment horizontal="center" vertical="center"/>
    </xf>
    <xf numFmtId="174" fontId="11" fillId="3" borderId="217" xfId="1" applyNumberFormat="1" applyFont="1" applyFill="1" applyBorder="1" applyAlignment="1">
      <alignment horizontal="center" vertical="center" wrapText="1"/>
    </xf>
    <xf numFmtId="174" fontId="11" fillId="3" borderId="241" xfId="1" applyNumberFormat="1" applyFont="1" applyFill="1" applyBorder="1" applyAlignment="1">
      <alignment horizontal="center" vertical="center" wrapText="1"/>
    </xf>
    <xf numFmtId="174" fontId="11" fillId="3" borderId="243" xfId="1" applyNumberFormat="1" applyFont="1" applyFill="1" applyBorder="1" applyAlignment="1">
      <alignment horizontal="center" vertical="center" wrapText="1"/>
    </xf>
    <xf numFmtId="174" fontId="11" fillId="3" borderId="244" xfId="1" applyNumberFormat="1" applyFont="1" applyFill="1" applyBorder="1" applyAlignment="1">
      <alignment horizontal="center" vertical="center" wrapText="1"/>
    </xf>
    <xf numFmtId="0" fontId="13" fillId="4" borderId="246" xfId="1" applyFont="1" applyFill="1" applyBorder="1" applyAlignment="1">
      <alignment horizontal="left" vertical="center" wrapText="1"/>
    </xf>
    <xf numFmtId="1" fontId="10" fillId="2" borderId="247" xfId="1" applyNumberFormat="1" applyFont="1" applyFill="1" applyBorder="1" applyAlignment="1">
      <alignment horizontal="left" vertical="center" wrapText="1"/>
    </xf>
    <xf numFmtId="1" fontId="10" fillId="2" borderId="137" xfId="1" applyNumberFormat="1" applyFont="1" applyFill="1" applyBorder="1" applyAlignment="1">
      <alignment horizontal="left" vertical="center" wrapText="1"/>
    </xf>
    <xf numFmtId="167" fontId="10" fillId="2" borderId="246" xfId="1" applyNumberFormat="1" applyFont="1" applyFill="1" applyBorder="1" applyAlignment="1">
      <alignment horizontal="left" vertical="center"/>
    </xf>
    <xf numFmtId="167" fontId="10" fillId="2" borderId="248" xfId="1" applyNumberFormat="1" applyFont="1" applyFill="1" applyBorder="1" applyAlignment="1">
      <alignment horizontal="left" vertical="center"/>
    </xf>
    <xf numFmtId="0" fontId="13" fillId="4" borderId="245" xfId="1" applyFont="1" applyFill="1" applyBorder="1" applyAlignment="1">
      <alignment horizontal="center" vertical="center" wrapText="1"/>
    </xf>
    <xf numFmtId="1" fontId="10" fillId="2" borderId="249" xfId="1" applyNumberFormat="1" applyFont="1" applyFill="1" applyBorder="1" applyAlignment="1">
      <alignment horizontal="center" vertical="center" wrapText="1"/>
    </xf>
    <xf numFmtId="1" fontId="10" fillId="2" borderId="250" xfId="1" applyNumberFormat="1" applyFont="1" applyFill="1" applyBorder="1" applyAlignment="1">
      <alignment horizontal="center" vertical="center" wrapText="1"/>
    </xf>
    <xf numFmtId="1" fontId="10" fillId="2" borderId="251" xfId="1" applyNumberFormat="1" applyFont="1" applyFill="1" applyBorder="1" applyAlignment="1">
      <alignment horizontal="center" vertical="center" wrapText="1"/>
    </xf>
    <xf numFmtId="1" fontId="10" fillId="2" borderId="252" xfId="1" applyNumberFormat="1" applyFont="1" applyFill="1" applyBorder="1" applyAlignment="1">
      <alignment horizontal="center" vertical="center" wrapText="1"/>
    </xf>
    <xf numFmtId="0" fontId="24" fillId="6" borderId="73" xfId="0" applyFont="1" applyFill="1" applyBorder="1" applyAlignment="1">
      <alignment horizontal="center" vertical="center" wrapText="1"/>
    </xf>
    <xf numFmtId="0" fontId="24" fillId="6" borderId="253" xfId="0" applyFont="1" applyFill="1" applyBorder="1" applyAlignment="1">
      <alignment horizontal="left" vertical="center"/>
    </xf>
    <xf numFmtId="0" fontId="25" fillId="4" borderId="255" xfId="8" applyFont="1" applyFill="1" applyBorder="1" applyAlignment="1">
      <alignment horizontal="center" vertical="center" wrapText="1"/>
    </xf>
    <xf numFmtId="0" fontId="25" fillId="4" borderId="256" xfId="8" applyFont="1" applyFill="1" applyBorder="1" applyAlignment="1">
      <alignment vertical="center" wrapText="1"/>
    </xf>
    <xf numFmtId="0" fontId="25" fillId="4" borderId="256" xfId="8" applyFont="1" applyFill="1" applyBorder="1" applyAlignment="1">
      <alignment horizontal="center" vertical="center" wrapText="1"/>
    </xf>
    <xf numFmtId="0" fontId="12" fillId="3" borderId="255" xfId="8" applyFont="1" applyFill="1" applyBorder="1" applyAlignment="1">
      <alignment vertical="center" wrapText="1"/>
    </xf>
    <xf numFmtId="0" fontId="12" fillId="3" borderId="256" xfId="8" applyFont="1" applyFill="1" applyBorder="1" applyAlignment="1">
      <alignment vertical="center" wrapText="1"/>
    </xf>
    <xf numFmtId="0" fontId="12" fillId="3" borderId="256" xfId="8" applyFont="1" applyFill="1" applyBorder="1" applyAlignment="1">
      <alignment horizontal="center" vertical="center" wrapText="1"/>
    </xf>
    <xf numFmtId="0" fontId="26" fillId="0" borderId="255" xfId="0" applyFont="1" applyBorder="1"/>
    <xf numFmtId="0" fontId="26" fillId="0" borderId="5" xfId="0" applyFont="1" applyBorder="1"/>
    <xf numFmtId="0" fontId="0" fillId="0" borderId="257" xfId="0" applyBorder="1" applyAlignment="1">
      <alignment horizontal="center"/>
    </xf>
    <xf numFmtId="0" fontId="27" fillId="0" borderId="258" xfId="0" applyFont="1" applyBorder="1" applyAlignment="1">
      <alignment horizontal="left" indent="1"/>
    </xf>
    <xf numFmtId="164" fontId="27" fillId="0" borderId="258" xfId="10" applyNumberFormat="1" applyFont="1" applyFill="1" applyBorder="1" applyAlignment="1">
      <alignment horizontal="center" vertical="center"/>
    </xf>
    <xf numFmtId="164" fontId="27" fillId="0" borderId="259" xfId="10" applyNumberFormat="1" applyFont="1" applyFill="1" applyBorder="1" applyAlignment="1">
      <alignment horizontal="center" vertical="center"/>
    </xf>
    <xf numFmtId="0" fontId="0" fillId="0" borderId="260" xfId="0" applyBorder="1" applyAlignment="1">
      <alignment horizontal="center"/>
    </xf>
    <xf numFmtId="0" fontId="27" fillId="0" borderId="261" xfId="0" applyFont="1" applyBorder="1" applyAlignment="1">
      <alignment horizontal="left" indent="1"/>
    </xf>
    <xf numFmtId="164" fontId="27" fillId="0" borderId="261" xfId="10" applyNumberFormat="1" applyFont="1" applyFill="1" applyBorder="1" applyAlignment="1">
      <alignment horizontal="center" vertical="center"/>
    </xf>
    <xf numFmtId="164" fontId="27" fillId="0" borderId="262" xfId="10" applyNumberFormat="1" applyFont="1" applyFill="1" applyBorder="1" applyAlignment="1">
      <alignment horizontal="center" vertical="center"/>
    </xf>
    <xf numFmtId="0" fontId="0" fillId="0" borderId="91" xfId="0" applyBorder="1" applyAlignment="1">
      <alignment horizontal="center"/>
    </xf>
    <xf numFmtId="0" fontId="27" fillId="0" borderId="263" xfId="0" applyFont="1" applyBorder="1" applyAlignment="1">
      <alignment horizontal="left" indent="1"/>
    </xf>
    <xf numFmtId="164" fontId="27" fillId="0" borderId="85" xfId="10" applyNumberFormat="1" applyFont="1" applyFill="1" applyBorder="1" applyAlignment="1">
      <alignment horizontal="center" vertical="center"/>
    </xf>
    <xf numFmtId="0" fontId="10" fillId="0" borderId="76" xfId="7" applyFont="1" applyBorder="1"/>
    <xf numFmtId="0" fontId="10" fillId="0" borderId="2" xfId="7" applyFont="1" applyBorder="1"/>
    <xf numFmtId="171" fontId="8" fillId="0" borderId="77" xfId="9" applyNumberFormat="1" applyFont="1" applyBorder="1" applyAlignment="1">
      <alignment horizontal="center"/>
    </xf>
    <xf numFmtId="0" fontId="28" fillId="0" borderId="265" xfId="7" applyFont="1" applyBorder="1"/>
    <xf numFmtId="0" fontId="28" fillId="0" borderId="6" xfId="7" applyFont="1" applyBorder="1"/>
    <xf numFmtId="171" fontId="7" fillId="0" borderId="266" xfId="9" applyNumberFormat="1" applyFont="1" applyBorder="1" applyAlignment="1">
      <alignment horizontal="center"/>
    </xf>
    <xf numFmtId="0" fontId="28" fillId="0" borderId="50" xfId="7" applyFont="1" applyBorder="1"/>
    <xf numFmtId="0" fontId="28" fillId="0" borderId="80" xfId="7" applyFont="1" applyBorder="1"/>
    <xf numFmtId="171" fontId="7" fillId="0" borderId="81" xfId="9" applyNumberFormat="1" applyFont="1" applyBorder="1" applyAlignment="1">
      <alignment horizontal="center"/>
    </xf>
    <xf numFmtId="0" fontId="10" fillId="0" borderId="78" xfId="7" applyFont="1" applyBorder="1"/>
    <xf numFmtId="0" fontId="10" fillId="0" borderId="72" xfId="7" applyFont="1" applyBorder="1"/>
    <xf numFmtId="171" fontId="8" fillId="0" borderId="79" xfId="9" applyNumberFormat="1" applyFont="1" applyBorder="1" applyAlignment="1">
      <alignment horizontal="center"/>
    </xf>
    <xf numFmtId="176" fontId="8" fillId="2" borderId="0" xfId="7" applyNumberFormat="1" applyFill="1" applyAlignment="1">
      <alignment horizontal="center"/>
    </xf>
    <xf numFmtId="0" fontId="24" fillId="6" borderId="49" xfId="7" applyFont="1" applyFill="1" applyBorder="1" applyAlignment="1">
      <alignment horizontal="center" vertical="center" wrapText="1"/>
    </xf>
    <xf numFmtId="0" fontId="12" fillId="3" borderId="265" xfId="8" applyFont="1" applyFill="1" applyBorder="1" applyAlignment="1">
      <alignment vertical="center"/>
    </xf>
    <xf numFmtId="0" fontId="25" fillId="3" borderId="266" xfId="8" applyFont="1" applyFill="1" applyBorder="1" applyAlignment="1">
      <alignment horizontal="center" vertical="center" wrapText="1"/>
    </xf>
    <xf numFmtId="0" fontId="8" fillId="0" borderId="76" xfId="7" applyBorder="1" applyAlignment="1">
      <alignment horizontal="center" vertical="center"/>
    </xf>
    <xf numFmtId="0" fontId="8" fillId="0" borderId="2" xfId="7" applyBorder="1" applyAlignment="1">
      <alignment vertical="center"/>
    </xf>
    <xf numFmtId="164" fontId="8" fillId="0" borderId="77" xfId="9" applyNumberFormat="1" applyFont="1" applyBorder="1" applyAlignment="1">
      <alignment horizontal="center" vertical="center"/>
    </xf>
    <xf numFmtId="0" fontId="8" fillId="0" borderId="50" xfId="7" applyBorder="1" applyAlignment="1">
      <alignment horizontal="center" vertical="center"/>
    </xf>
    <xf numFmtId="0" fontId="8" fillId="0" borderId="80" xfId="7" applyBorder="1" applyAlignment="1">
      <alignment vertical="center"/>
    </xf>
    <xf numFmtId="164" fontId="8" fillId="0" borderId="81" xfId="9" applyNumberFormat="1" applyFont="1" applyBorder="1" applyAlignment="1">
      <alignment horizontal="center" vertical="center"/>
    </xf>
    <xf numFmtId="0" fontId="8" fillId="0" borderId="78" xfId="7" applyBorder="1" applyAlignment="1">
      <alignment horizontal="center" vertical="center"/>
    </xf>
    <xf numFmtId="0" fontId="8" fillId="0" borderId="72" xfId="7" applyBorder="1" applyAlignment="1">
      <alignment vertical="center"/>
    </xf>
    <xf numFmtId="164" fontId="8" fillId="0" borderId="79" xfId="9" applyNumberFormat="1" applyFont="1" applyBorder="1" applyAlignment="1">
      <alignment horizontal="center" vertical="center"/>
    </xf>
    <xf numFmtId="0" fontId="8" fillId="0" borderId="2" xfId="7" applyBorder="1" applyAlignment="1">
      <alignment vertical="center" wrapText="1"/>
    </xf>
    <xf numFmtId="0" fontId="8" fillId="0" borderId="6" xfId="7" applyBorder="1" applyAlignment="1">
      <alignment vertical="center" wrapText="1"/>
    </xf>
    <xf numFmtId="0" fontId="8" fillId="0" borderId="72" xfId="7" applyBorder="1" applyAlignment="1">
      <alignment vertical="center" wrapText="1"/>
    </xf>
    <xf numFmtId="0" fontId="8" fillId="0" borderId="72" xfId="7" quotePrefix="1" applyBorder="1" applyAlignment="1">
      <alignment vertical="center" wrapText="1"/>
    </xf>
    <xf numFmtId="0" fontId="13" fillId="6" borderId="3" xfId="5" applyFont="1" applyFill="1" applyBorder="1" applyAlignment="1">
      <alignment horizontal="center" vertical="center" wrapText="1"/>
    </xf>
    <xf numFmtId="0" fontId="8" fillId="0" borderId="2" xfId="7" applyBorder="1" applyAlignment="1">
      <alignment horizontal="center" vertical="center" wrapText="1"/>
    </xf>
    <xf numFmtId="0" fontId="8" fillId="0" borderId="72" xfId="7" applyBorder="1" applyAlignment="1">
      <alignment horizontal="center" vertical="center" wrapText="1"/>
    </xf>
    <xf numFmtId="0" fontId="8" fillId="0" borderId="6" xfId="7" applyBorder="1" applyAlignment="1">
      <alignment horizontal="center" vertical="center" wrapText="1"/>
    </xf>
    <xf numFmtId="0" fontId="13" fillId="7" borderId="267" xfId="5" applyFont="1" applyFill="1" applyBorder="1" applyAlignment="1">
      <alignment vertical="center" wrapText="1"/>
    </xf>
    <xf numFmtId="0" fontId="13" fillId="7" borderId="271" xfId="5" applyFont="1" applyFill="1" applyBorder="1" applyAlignment="1">
      <alignment vertical="center" wrapText="1"/>
    </xf>
    <xf numFmtId="0" fontId="13" fillId="7" borderId="272" xfId="1" applyFont="1" applyFill="1" applyBorder="1" applyAlignment="1">
      <alignment horizontal="center" vertical="center" wrapText="1"/>
    </xf>
    <xf numFmtId="0" fontId="13" fillId="5" borderId="273" xfId="5" applyFont="1" applyFill="1" applyBorder="1" applyAlignment="1">
      <alignment vertical="center" wrapText="1"/>
    </xf>
    <xf numFmtId="0" fontId="11" fillId="5" borderId="274" xfId="1" applyFont="1" applyFill="1" applyBorder="1" applyAlignment="1">
      <alignment horizontal="center" vertical="center" wrapText="1"/>
    </xf>
    <xf numFmtId="166" fontId="32" fillId="2" borderId="276" xfId="1" applyNumberFormat="1" applyFont="1" applyFill="1" applyBorder="1" applyAlignment="1">
      <alignment horizontal="center" vertical="center"/>
    </xf>
    <xf numFmtId="166" fontId="32" fillId="2" borderId="278" xfId="1" applyNumberFormat="1" applyFont="1" applyFill="1" applyBorder="1" applyAlignment="1">
      <alignment horizontal="center" vertical="center"/>
    </xf>
    <xf numFmtId="166" fontId="32" fillId="2" borderId="280" xfId="1" applyNumberFormat="1" applyFont="1" applyFill="1" applyBorder="1" applyAlignment="1">
      <alignment horizontal="center" vertical="center"/>
    </xf>
    <xf numFmtId="166" fontId="11" fillId="2" borderId="280" xfId="1" applyNumberFormat="1" applyFont="1" applyFill="1" applyBorder="1" applyAlignment="1">
      <alignment horizontal="center" vertical="center"/>
    </xf>
    <xf numFmtId="166" fontId="11" fillId="2" borderId="222" xfId="1" applyNumberFormat="1" applyFont="1" applyFill="1" applyBorder="1" applyAlignment="1">
      <alignment horizontal="center" vertical="center"/>
    </xf>
    <xf numFmtId="166" fontId="32" fillId="2" borderId="222" xfId="1" applyNumberFormat="1" applyFont="1" applyFill="1" applyBorder="1" applyAlignment="1">
      <alignment horizontal="center" vertical="center"/>
    </xf>
    <xf numFmtId="166" fontId="32" fillId="2" borderId="281" xfId="1" applyNumberFormat="1" applyFont="1" applyFill="1" applyBorder="1" applyAlignment="1">
      <alignment horizontal="center" vertical="center"/>
    </xf>
    <xf numFmtId="166" fontId="11" fillId="2" borderId="282" xfId="1" applyNumberFormat="1" applyFont="1" applyFill="1" applyBorder="1" applyAlignment="1">
      <alignment horizontal="center" vertical="center"/>
    </xf>
    <xf numFmtId="166" fontId="11" fillId="2" borderId="283" xfId="1" applyNumberFormat="1" applyFont="1" applyFill="1" applyBorder="1" applyAlignment="1">
      <alignment horizontal="center" vertical="center"/>
    </xf>
    <xf numFmtId="166" fontId="11" fillId="2" borderId="284" xfId="1" applyNumberFormat="1" applyFont="1" applyFill="1" applyBorder="1" applyAlignment="1">
      <alignment horizontal="center" vertical="center"/>
    </xf>
    <xf numFmtId="166" fontId="32" fillId="2" borderId="284" xfId="1" applyNumberFormat="1" applyFont="1" applyFill="1" applyBorder="1" applyAlignment="1">
      <alignment horizontal="center" vertical="center"/>
    </xf>
    <xf numFmtId="166" fontId="32" fillId="2" borderId="285" xfId="1" applyNumberFormat="1" applyFont="1" applyFill="1" applyBorder="1" applyAlignment="1">
      <alignment horizontal="center" vertical="center"/>
    </xf>
    <xf numFmtId="166" fontId="32" fillId="2" borderId="283" xfId="1" applyNumberFormat="1" applyFont="1" applyFill="1" applyBorder="1" applyAlignment="1">
      <alignment horizontal="center" vertical="center"/>
    </xf>
    <xf numFmtId="166" fontId="11" fillId="2" borderId="285" xfId="1" applyNumberFormat="1" applyFont="1" applyFill="1" applyBorder="1" applyAlignment="1">
      <alignment horizontal="center" vertical="center"/>
    </xf>
    <xf numFmtId="0" fontId="11" fillId="2" borderId="290" xfId="5" applyFont="1" applyFill="1" applyBorder="1" applyAlignment="1">
      <alignment horizontal="center" vertical="center" wrapText="1"/>
    </xf>
    <xf numFmtId="0" fontId="23" fillId="2" borderId="291" xfId="5" applyFont="1" applyFill="1" applyBorder="1" applyAlignment="1">
      <alignment vertical="center" wrapText="1"/>
    </xf>
    <xf numFmtId="166" fontId="10" fillId="2" borderId="290" xfId="1" applyNumberFormat="1" applyFont="1" applyFill="1" applyBorder="1" applyAlignment="1">
      <alignment horizontal="center" vertical="center"/>
    </xf>
    <xf numFmtId="166" fontId="32" fillId="2" borderId="292" xfId="1" applyNumberFormat="1" applyFont="1" applyFill="1" applyBorder="1" applyAlignment="1">
      <alignment horizontal="center" vertical="center"/>
    </xf>
    <xf numFmtId="0" fontId="11" fillId="2" borderId="293" xfId="5" applyFont="1" applyFill="1" applyBorder="1" applyAlignment="1">
      <alignment vertical="center" wrapText="1"/>
    </xf>
    <xf numFmtId="0" fontId="11" fillId="2" borderId="294" xfId="5" applyFont="1" applyFill="1" applyBorder="1" applyAlignment="1">
      <alignment horizontal="center" vertical="center" wrapText="1"/>
    </xf>
    <xf numFmtId="0" fontId="11" fillId="2" borderId="295" xfId="5" applyFont="1" applyFill="1" applyBorder="1" applyAlignment="1">
      <alignment horizontal="center" vertical="center" wrapText="1"/>
    </xf>
    <xf numFmtId="0" fontId="11" fillId="2" borderId="242" xfId="5" applyFont="1" applyFill="1" applyBorder="1" applyAlignment="1">
      <alignment vertical="center" wrapText="1"/>
    </xf>
    <xf numFmtId="166" fontId="32" fillId="2" borderId="296" xfId="1" applyNumberFormat="1" applyFont="1" applyFill="1" applyBorder="1" applyAlignment="1">
      <alignment horizontal="center" vertical="center"/>
    </xf>
    <xf numFmtId="166" fontId="32" fillId="2" borderId="297" xfId="1" applyNumberFormat="1" applyFont="1" applyFill="1" applyBorder="1" applyAlignment="1">
      <alignment horizontal="center" vertical="center"/>
    </xf>
    <xf numFmtId="0" fontId="11" fillId="2" borderId="291" xfId="5" applyFont="1" applyFill="1" applyBorder="1" applyAlignment="1">
      <alignment vertical="center" wrapText="1"/>
    </xf>
    <xf numFmtId="166" fontId="10" fillId="2" borderId="223" xfId="1" applyNumberFormat="1" applyFont="1" applyFill="1" applyBorder="1" applyAlignment="1">
      <alignment horizontal="center" vertical="center"/>
    </xf>
    <xf numFmtId="166" fontId="32" fillId="2" borderId="224" xfId="1" applyNumberFormat="1" applyFont="1" applyFill="1" applyBorder="1" applyAlignment="1">
      <alignment horizontal="center" vertical="center"/>
    </xf>
    <xf numFmtId="0" fontId="11" fillId="2" borderId="299" xfId="5" applyFont="1" applyFill="1" applyBorder="1" applyAlignment="1">
      <alignment horizontal="center" vertical="center" wrapText="1"/>
    </xf>
    <xf numFmtId="0" fontId="11" fillId="2" borderId="300" xfId="5" applyFont="1" applyFill="1" applyBorder="1" applyAlignment="1">
      <alignment vertical="center" wrapText="1"/>
    </xf>
    <xf numFmtId="166" fontId="32" fillId="2" borderId="301" xfId="1" applyNumberFormat="1" applyFont="1" applyFill="1" applyBorder="1" applyAlignment="1">
      <alignment horizontal="center" vertical="center"/>
    </xf>
    <xf numFmtId="166" fontId="32" fillId="2" borderId="302" xfId="1" applyNumberFormat="1" applyFont="1" applyFill="1" applyBorder="1" applyAlignment="1">
      <alignment horizontal="center" vertical="center"/>
    </xf>
    <xf numFmtId="0" fontId="11" fillId="2" borderId="290" xfId="5" applyFont="1" applyFill="1" applyBorder="1" applyAlignment="1">
      <alignment vertical="center" wrapText="1"/>
    </xf>
    <xf numFmtId="0" fontId="11" fillId="2" borderId="299" xfId="5" applyFont="1" applyFill="1" applyBorder="1" applyAlignment="1">
      <alignment vertical="center" wrapText="1"/>
    </xf>
    <xf numFmtId="166" fontId="10" fillId="2" borderId="299" xfId="1" applyNumberFormat="1" applyFont="1" applyFill="1" applyBorder="1" applyAlignment="1">
      <alignment horizontal="center" vertical="center"/>
    </xf>
    <xf numFmtId="166" fontId="11" fillId="2" borderId="303" xfId="1" applyNumberFormat="1" applyFont="1" applyFill="1" applyBorder="1" applyAlignment="1">
      <alignment horizontal="center" vertical="center"/>
    </xf>
    <xf numFmtId="0" fontId="23" fillId="2" borderId="305" xfId="5" applyFont="1" applyFill="1" applyBorder="1" applyAlignment="1">
      <alignment vertical="center" wrapText="1"/>
    </xf>
    <xf numFmtId="166" fontId="32" fillId="2" borderId="303" xfId="1" applyNumberFormat="1" applyFont="1" applyFill="1" applyBorder="1" applyAlignment="1">
      <alignment horizontal="center" vertical="center"/>
    </xf>
    <xf numFmtId="170" fontId="10" fillId="2" borderId="15" xfId="1" quotePrefix="1" applyNumberFormat="1" applyFont="1" applyFill="1" applyBorder="1" applyAlignment="1">
      <alignment horizontal="center" vertical="center"/>
    </xf>
    <xf numFmtId="170" fontId="10" fillId="2" borderId="14" xfId="1" applyNumberFormat="1" applyFont="1" applyFill="1" applyBorder="1" applyAlignment="1">
      <alignment horizontal="center" vertical="center"/>
    </xf>
    <xf numFmtId="170" fontId="10" fillId="2" borderId="13" xfId="1" applyNumberFormat="1" applyFont="1" applyFill="1" applyBorder="1" applyAlignment="1">
      <alignment horizontal="center" vertical="center"/>
    </xf>
    <xf numFmtId="170" fontId="10" fillId="2" borderId="21" xfId="1" applyNumberFormat="1" applyFont="1" applyFill="1" applyBorder="1" applyAlignment="1">
      <alignment horizontal="center" vertical="center"/>
    </xf>
    <xf numFmtId="170" fontId="10" fillId="2" borderId="22" xfId="1" applyNumberFormat="1" applyFont="1" applyFill="1" applyBorder="1" applyAlignment="1">
      <alignment horizontal="center" vertical="center"/>
    </xf>
    <xf numFmtId="170" fontId="10" fillId="2" borderId="23" xfId="1" applyNumberFormat="1" applyFont="1" applyFill="1" applyBorder="1" applyAlignment="1">
      <alignment horizontal="center" vertical="center"/>
    </xf>
    <xf numFmtId="170" fontId="10" fillId="2" borderId="97" xfId="1" applyNumberFormat="1" applyFont="1" applyFill="1" applyBorder="1" applyAlignment="1">
      <alignment horizontal="center" vertical="center"/>
    </xf>
    <xf numFmtId="170" fontId="10" fillId="2" borderId="98" xfId="1" applyNumberFormat="1" applyFont="1" applyFill="1" applyBorder="1" applyAlignment="1">
      <alignment horizontal="center" vertical="center"/>
    </xf>
    <xf numFmtId="170" fontId="10" fillId="2" borderId="99" xfId="1" applyNumberFormat="1" applyFont="1" applyFill="1" applyBorder="1" applyAlignment="1">
      <alignment horizontal="center" vertical="center"/>
    </xf>
    <xf numFmtId="170" fontId="12" fillId="3" borderId="107" xfId="1" applyNumberFormat="1" applyFont="1" applyFill="1" applyBorder="1" applyAlignment="1">
      <alignment horizontal="center" vertical="center" wrapText="1"/>
    </xf>
    <xf numFmtId="170" fontId="10" fillId="2" borderId="104" xfId="1" applyNumberFormat="1" applyFont="1" applyFill="1" applyBorder="1" applyAlignment="1">
      <alignment horizontal="center" vertical="center"/>
    </xf>
    <xf numFmtId="170" fontId="10" fillId="2" borderId="105" xfId="1" applyNumberFormat="1" applyFont="1" applyFill="1" applyBorder="1" applyAlignment="1">
      <alignment horizontal="center" vertical="center"/>
    </xf>
    <xf numFmtId="170" fontId="10" fillId="2" borderId="106" xfId="1" applyNumberFormat="1" applyFont="1" applyFill="1" applyBorder="1" applyAlignment="1">
      <alignment horizontal="center" vertical="center"/>
    </xf>
    <xf numFmtId="170" fontId="10" fillId="2" borderId="122" xfId="1" applyNumberFormat="1" applyFont="1" applyFill="1" applyBorder="1" applyAlignment="1">
      <alignment horizontal="center" vertical="center"/>
    </xf>
    <xf numFmtId="170" fontId="10" fillId="2" borderId="123" xfId="1" applyNumberFormat="1" applyFont="1" applyFill="1" applyBorder="1" applyAlignment="1">
      <alignment horizontal="center" vertical="center"/>
    </xf>
    <xf numFmtId="170" fontId="10" fillId="2" borderId="124" xfId="1" applyNumberFormat="1" applyFont="1" applyFill="1" applyBorder="1" applyAlignment="1">
      <alignment horizontal="center" vertical="center"/>
    </xf>
    <xf numFmtId="170" fontId="5" fillId="0" borderId="0" xfId="0" applyNumberFormat="1" applyFont="1"/>
    <xf numFmtId="167" fontId="10" fillId="2" borderId="12" xfId="1" quotePrefix="1" applyNumberFormat="1" applyFont="1" applyFill="1" applyBorder="1" applyAlignment="1">
      <alignment horizontal="center" vertical="center"/>
    </xf>
    <xf numFmtId="167" fontId="10" fillId="2" borderId="20" xfId="1" applyNumberFormat="1" applyFont="1" applyFill="1" applyBorder="1" applyAlignment="1">
      <alignment horizontal="center" vertical="center"/>
    </xf>
    <xf numFmtId="167" fontId="10" fillId="2" borderId="101" xfId="1" applyNumberFormat="1" applyFont="1" applyFill="1" applyBorder="1" applyAlignment="1">
      <alignment horizontal="center" vertical="center"/>
    </xf>
    <xf numFmtId="167" fontId="11" fillId="3" borderId="107" xfId="1" applyNumberFormat="1" applyFont="1" applyFill="1" applyBorder="1" applyAlignment="1">
      <alignment horizontal="center" vertical="center" wrapText="1"/>
    </xf>
    <xf numFmtId="167" fontId="10" fillId="2" borderId="103" xfId="1" applyNumberFormat="1" applyFont="1" applyFill="1" applyBorder="1" applyAlignment="1">
      <alignment horizontal="center" vertical="center"/>
    </xf>
    <xf numFmtId="167" fontId="10" fillId="2" borderId="121" xfId="1" applyNumberFormat="1" applyFont="1" applyFill="1" applyBorder="1" applyAlignment="1">
      <alignment horizontal="center" vertical="center"/>
    </xf>
    <xf numFmtId="167" fontId="10" fillId="2" borderId="125" xfId="1" applyNumberFormat="1" applyFont="1" applyFill="1" applyBorder="1" applyAlignment="1">
      <alignment horizontal="center" vertical="center"/>
    </xf>
    <xf numFmtId="167" fontId="12" fillId="3" borderId="117" xfId="1" applyNumberFormat="1" applyFont="1" applyFill="1" applyBorder="1" applyAlignment="1">
      <alignment horizontal="center" vertical="center" wrapText="1"/>
    </xf>
    <xf numFmtId="8" fontId="3" fillId="2" borderId="0" xfId="7" applyNumberFormat="1" applyFont="1" applyFill="1" applyAlignment="1">
      <alignment wrapText="1"/>
    </xf>
    <xf numFmtId="8" fontId="5" fillId="0" borderId="2" xfId="9" applyNumberFormat="1" applyFont="1" applyFill="1" applyBorder="1" applyAlignment="1">
      <alignment horizontal="center" vertical="center" wrapText="1"/>
    </xf>
    <xf numFmtId="8" fontId="5" fillId="0" borderId="72" xfId="9" applyNumberFormat="1" applyFont="1" applyFill="1" applyBorder="1" applyAlignment="1">
      <alignment horizontal="center" vertical="center" wrapText="1"/>
    </xf>
    <xf numFmtId="8" fontId="5" fillId="0" borderId="80" xfId="9" applyNumberFormat="1" applyFont="1" applyFill="1" applyBorder="1" applyAlignment="1">
      <alignment horizontal="center" vertical="center" wrapText="1"/>
    </xf>
    <xf numFmtId="0" fontId="3" fillId="0" borderId="77" xfId="7" applyFont="1" applyBorder="1" applyAlignment="1">
      <alignment horizontal="center" vertical="center" wrapText="1"/>
    </xf>
    <xf numFmtId="0" fontId="3" fillId="0" borderId="79" xfId="7" applyFont="1" applyBorder="1" applyAlignment="1">
      <alignment horizontal="center" vertical="center" wrapText="1"/>
    </xf>
    <xf numFmtId="0" fontId="3" fillId="0" borderId="81" xfId="7" applyFont="1" applyBorder="1" applyAlignment="1">
      <alignment horizontal="center" vertical="center" wrapText="1"/>
    </xf>
    <xf numFmtId="0" fontId="5" fillId="0" borderId="0" xfId="0" applyFont="1" applyAlignment="1">
      <alignment horizontal="left" wrapText="1"/>
    </xf>
    <xf numFmtId="0" fontId="23" fillId="2" borderId="287" xfId="5" applyFont="1" applyFill="1" applyBorder="1" applyAlignment="1">
      <alignment horizontal="left" vertical="center" wrapText="1"/>
    </xf>
    <xf numFmtId="0" fontId="23" fillId="2" borderId="286" xfId="5" applyFont="1" applyFill="1" applyBorder="1" applyAlignment="1">
      <alignment horizontal="left" vertical="center" wrapText="1"/>
    </xf>
    <xf numFmtId="0" fontId="23" fillId="2" borderId="287" xfId="5" quotePrefix="1" applyFont="1" applyFill="1" applyBorder="1" applyAlignment="1">
      <alignment horizontal="left" vertical="center" wrapText="1"/>
    </xf>
    <xf numFmtId="0" fontId="23" fillId="2" borderId="286" xfId="5" quotePrefix="1" applyFont="1" applyFill="1" applyBorder="1" applyAlignment="1">
      <alignment horizontal="left" vertical="center" wrapText="1"/>
    </xf>
    <xf numFmtId="0" fontId="23" fillId="2" borderId="288" xfId="5" applyFont="1" applyFill="1" applyBorder="1" applyAlignment="1">
      <alignment horizontal="left" vertical="center" wrapText="1"/>
    </xf>
    <xf numFmtId="0" fontId="23" fillId="2" borderId="289" xfId="5" applyFont="1" applyFill="1" applyBorder="1" applyAlignment="1">
      <alignment horizontal="left" vertical="center" wrapText="1"/>
    </xf>
    <xf numFmtId="0" fontId="11" fillId="2" borderId="279" xfId="5" applyFont="1" applyFill="1" applyBorder="1" applyAlignment="1">
      <alignment horizontal="left" vertical="center" wrapText="1"/>
    </xf>
    <xf numFmtId="0" fontId="11" fillId="2" borderId="271" xfId="5" applyFont="1" applyFill="1" applyBorder="1" applyAlignment="1">
      <alignment horizontal="left" vertical="center" wrapText="1"/>
    </xf>
    <xf numFmtId="0" fontId="11" fillId="2" borderId="277" xfId="5" applyFont="1" applyFill="1" applyBorder="1" applyAlignment="1">
      <alignment horizontal="left" vertical="center" wrapText="1"/>
    </xf>
    <xf numFmtId="0" fontId="11" fillId="2" borderId="298" xfId="5" applyFont="1" applyFill="1" applyBorder="1" applyAlignment="1">
      <alignment horizontal="left" vertical="center" wrapText="1"/>
    </xf>
    <xf numFmtId="0" fontId="11" fillId="2" borderId="267" xfId="5" applyFont="1" applyFill="1" applyBorder="1" applyAlignment="1">
      <alignment horizontal="left" vertical="center" wrapText="1"/>
    </xf>
    <xf numFmtId="0" fontId="14" fillId="7" borderId="269" xfId="1" applyFont="1" applyFill="1" applyBorder="1" applyAlignment="1">
      <alignment horizontal="center" vertical="center" wrapText="1"/>
    </xf>
    <xf numFmtId="0" fontId="14" fillId="7" borderId="270" xfId="1" applyFont="1" applyFill="1" applyBorder="1" applyAlignment="1">
      <alignment horizontal="center" vertical="center" wrapText="1"/>
    </xf>
    <xf numFmtId="0" fontId="11" fillId="2" borderId="275" xfId="5" applyFont="1" applyFill="1" applyBorder="1" applyAlignment="1">
      <alignment horizontal="left" vertical="center" wrapText="1"/>
    </xf>
    <xf numFmtId="0" fontId="13" fillId="7" borderId="268" xfId="5" applyFont="1" applyFill="1" applyBorder="1" applyAlignment="1">
      <alignment horizontal="center" vertical="center" wrapText="1"/>
    </xf>
    <xf numFmtId="0" fontId="13" fillId="7" borderId="70" xfId="5" applyFont="1" applyFill="1" applyBorder="1" applyAlignment="1">
      <alignment horizontal="center" vertical="center" wrapText="1"/>
    </xf>
    <xf numFmtId="0" fontId="13" fillId="7" borderId="71" xfId="5" applyFont="1" applyFill="1" applyBorder="1" applyAlignment="1">
      <alignment horizontal="center" vertical="center" wrapText="1"/>
    </xf>
    <xf numFmtId="0" fontId="23" fillId="2" borderId="304" xfId="5" applyFont="1" applyFill="1" applyBorder="1" applyAlignment="1">
      <alignment horizontal="left" vertical="center" wrapText="1"/>
    </xf>
    <xf numFmtId="0" fontId="13" fillId="4" borderId="127" xfId="1" applyFont="1" applyFill="1" applyBorder="1" applyAlignment="1">
      <alignment horizontal="center" vertical="center" wrapText="1"/>
    </xf>
    <xf numFmtId="0" fontId="13" fillId="4" borderId="129" xfId="1" applyFont="1" applyFill="1" applyBorder="1" applyAlignment="1">
      <alignment horizontal="center" vertical="center" wrapText="1"/>
    </xf>
    <xf numFmtId="0" fontId="13" fillId="4" borderId="126" xfId="1" applyFont="1" applyFill="1" applyBorder="1" applyAlignment="1">
      <alignment horizontal="center" vertical="center"/>
    </xf>
    <xf numFmtId="0" fontId="13" fillId="4" borderId="127" xfId="1" applyFont="1" applyFill="1" applyBorder="1" applyAlignment="1">
      <alignment horizontal="center" vertical="center"/>
    </xf>
    <xf numFmtId="0" fontId="13" fillId="4" borderId="129" xfId="1" applyFont="1" applyFill="1" applyBorder="1" applyAlignment="1">
      <alignment horizontal="center" vertical="center"/>
    </xf>
    <xf numFmtId="0" fontId="13" fillId="4" borderId="126" xfId="1" applyFont="1" applyFill="1" applyBorder="1" applyAlignment="1">
      <alignment horizontal="center" vertical="center" wrapText="1"/>
    </xf>
    <xf numFmtId="0" fontId="13" fillId="4" borderId="128" xfId="1" applyFont="1" applyFill="1" applyBorder="1" applyAlignment="1">
      <alignment horizontal="center" vertical="center" wrapText="1"/>
    </xf>
    <xf numFmtId="0" fontId="13" fillId="4" borderId="73" xfId="1" applyFont="1" applyFill="1" applyBorder="1" applyAlignment="1">
      <alignment horizontal="center" vertical="center" wrapText="1"/>
    </xf>
    <xf numFmtId="0" fontId="13" fillId="4" borderId="47" xfId="1" applyFont="1" applyFill="1" applyBorder="1" applyAlignment="1">
      <alignment horizontal="center" vertical="center" wrapText="1"/>
    </xf>
    <xf numFmtId="0" fontId="13" fillId="4" borderId="48" xfId="1" applyFont="1" applyFill="1" applyBorder="1" applyAlignment="1">
      <alignment horizontal="center" vertical="center" wrapText="1"/>
    </xf>
    <xf numFmtId="0" fontId="13" fillId="4" borderId="36" xfId="1" applyFont="1" applyFill="1" applyBorder="1" applyAlignment="1">
      <alignment horizontal="center" vertical="center" wrapText="1"/>
    </xf>
    <xf numFmtId="0" fontId="13" fillId="4" borderId="28" xfId="1" applyFont="1" applyFill="1" applyBorder="1" applyAlignment="1">
      <alignment horizontal="center" vertical="center" wrapText="1"/>
    </xf>
    <xf numFmtId="0" fontId="13" fillId="4" borderId="29" xfId="1" applyFont="1" applyFill="1" applyBorder="1" applyAlignment="1">
      <alignment horizontal="center" vertical="center" wrapText="1"/>
    </xf>
    <xf numFmtId="0" fontId="13" fillId="4" borderId="54" xfId="1" applyFont="1" applyFill="1" applyBorder="1" applyAlignment="1">
      <alignment horizontal="center" vertical="center" wrapText="1"/>
    </xf>
    <xf numFmtId="0" fontId="14" fillId="4" borderId="209" xfId="1" applyFont="1" applyFill="1" applyBorder="1" applyAlignment="1">
      <alignment horizontal="center" vertical="center" wrapText="1"/>
    </xf>
    <xf numFmtId="0" fontId="14" fillId="4" borderId="210" xfId="1" applyFont="1" applyFill="1" applyBorder="1" applyAlignment="1">
      <alignment horizontal="center" vertical="center" wrapText="1"/>
    </xf>
    <xf numFmtId="0" fontId="14" fillId="4" borderId="211" xfId="1" applyFont="1" applyFill="1" applyBorder="1" applyAlignment="1">
      <alignment horizontal="center" vertical="center" wrapText="1"/>
    </xf>
    <xf numFmtId="0" fontId="11" fillId="2" borderId="207" xfId="6" applyFont="1" applyFill="1" applyBorder="1" applyAlignment="1">
      <alignment horizontal="left" vertical="center" wrapText="1"/>
    </xf>
    <xf numFmtId="0" fontId="11" fillId="2" borderId="65" xfId="6" applyFont="1" applyFill="1" applyBorder="1" applyAlignment="1">
      <alignment horizontal="left" vertical="center" wrapText="1"/>
    </xf>
    <xf numFmtId="0" fontId="11" fillId="2" borderId="198" xfId="5" applyFont="1" applyFill="1" applyBorder="1" applyAlignment="1">
      <alignment horizontal="left" vertical="center" wrapText="1"/>
    </xf>
    <xf numFmtId="0" fontId="11" fillId="2" borderId="199" xfId="5" applyFont="1" applyFill="1" applyBorder="1" applyAlignment="1">
      <alignment horizontal="left" vertical="center" wrapText="1"/>
    </xf>
    <xf numFmtId="0" fontId="11" fillId="2" borderId="201" xfId="5" applyFont="1" applyFill="1" applyBorder="1" applyAlignment="1">
      <alignment horizontal="left" vertical="center" wrapText="1"/>
    </xf>
    <xf numFmtId="0" fontId="11" fillId="2" borderId="203" xfId="5" applyFont="1" applyFill="1" applyBorder="1" applyAlignment="1">
      <alignment horizontal="left" vertical="center" wrapText="1"/>
    </xf>
    <xf numFmtId="0" fontId="11" fillId="2" borderId="66" xfId="5" applyFont="1" applyFill="1" applyBorder="1" applyAlignment="1">
      <alignment horizontal="left" vertical="center" wrapText="1"/>
    </xf>
    <xf numFmtId="0" fontId="11" fillId="2" borderId="67" xfId="5" applyFont="1" applyFill="1" applyBorder="1" applyAlignment="1">
      <alignment horizontal="left" vertical="center" wrapText="1"/>
    </xf>
    <xf numFmtId="0" fontId="11" fillId="2" borderId="68" xfId="5" applyFont="1" applyFill="1" applyBorder="1" applyAlignment="1">
      <alignment horizontal="left" vertical="center" wrapText="1"/>
    </xf>
    <xf numFmtId="0" fontId="11" fillId="2" borderId="69" xfId="5" applyFont="1" applyFill="1" applyBorder="1" applyAlignment="1">
      <alignment horizontal="left" vertical="center" wrapText="1"/>
    </xf>
    <xf numFmtId="0" fontId="11" fillId="2" borderId="196" xfId="5" applyFont="1" applyFill="1" applyBorder="1" applyAlignment="1">
      <alignment horizontal="left" vertical="center" wrapText="1"/>
    </xf>
    <xf numFmtId="0" fontId="11" fillId="2" borderId="204" xfId="5" applyFont="1" applyFill="1" applyBorder="1" applyAlignment="1">
      <alignment horizontal="left" vertical="center" wrapText="1"/>
    </xf>
    <xf numFmtId="0" fontId="11" fillId="2" borderId="206" xfId="5" applyFont="1" applyFill="1" applyBorder="1" applyAlignment="1">
      <alignment horizontal="left" vertical="center" wrapText="1"/>
    </xf>
    <xf numFmtId="0" fontId="11" fillId="2" borderId="16" xfId="5" applyFont="1" applyFill="1" applyBorder="1" applyAlignment="1">
      <alignment horizontal="left" vertical="center" wrapText="1"/>
    </xf>
    <xf numFmtId="0" fontId="11" fillId="2" borderId="70" xfId="5" applyFont="1" applyFill="1" applyBorder="1" applyAlignment="1">
      <alignment horizontal="left" vertical="center" wrapText="1"/>
    </xf>
    <xf numFmtId="0" fontId="11" fillId="2" borderId="11" xfId="5" applyFont="1" applyFill="1" applyBorder="1" applyAlignment="1">
      <alignment horizontal="left" vertical="center" wrapText="1"/>
    </xf>
    <xf numFmtId="0" fontId="11" fillId="2" borderId="196" xfId="6" applyFont="1" applyFill="1" applyBorder="1" applyAlignment="1">
      <alignment horizontal="left" vertical="center"/>
    </xf>
    <xf numFmtId="0" fontId="11" fillId="2" borderId="16" xfId="6" applyFont="1" applyFill="1" applyBorder="1" applyAlignment="1">
      <alignment horizontal="left" vertical="center"/>
    </xf>
    <xf numFmtId="0" fontId="11" fillId="2" borderId="204" xfId="6" applyFont="1" applyFill="1" applyBorder="1" applyAlignment="1">
      <alignment horizontal="left" vertical="center"/>
    </xf>
    <xf numFmtId="0" fontId="11" fillId="2" borderId="70" xfId="6" applyFont="1" applyFill="1" applyBorder="1" applyAlignment="1">
      <alignment horizontal="left" vertical="center"/>
    </xf>
    <xf numFmtId="0" fontId="11" fillId="2" borderId="206" xfId="6" applyFont="1" applyFill="1" applyBorder="1" applyAlignment="1">
      <alignment horizontal="left" vertical="center"/>
    </xf>
    <xf numFmtId="0" fontId="11" fillId="2" borderId="11" xfId="6" applyFont="1" applyFill="1" applyBorder="1" applyAlignment="1">
      <alignment horizontal="left" vertical="center"/>
    </xf>
    <xf numFmtId="0" fontId="24" fillId="6" borderId="254" xfId="0" applyFont="1" applyFill="1" applyBorder="1" applyAlignment="1">
      <alignment horizontal="center" vertical="center"/>
    </xf>
    <xf numFmtId="0" fontId="24" fillId="6" borderId="75" xfId="0" applyFont="1" applyFill="1" applyBorder="1" applyAlignment="1">
      <alignment horizontal="center" vertical="center"/>
    </xf>
    <xf numFmtId="164" fontId="27" fillId="0" borderId="3" xfId="0" applyNumberFormat="1" applyFont="1" applyBorder="1" applyAlignment="1">
      <alignment horizontal="center" vertical="center"/>
    </xf>
    <xf numFmtId="164" fontId="27" fillId="0" borderId="95" xfId="0" applyNumberFormat="1" applyFont="1" applyBorder="1" applyAlignment="1">
      <alignment horizontal="center" vertical="center"/>
    </xf>
    <xf numFmtId="164" fontId="27" fillId="0" borderId="3" xfId="10" applyNumberFormat="1" applyFont="1" applyFill="1" applyBorder="1" applyAlignment="1">
      <alignment horizontal="center" vertical="center"/>
    </xf>
    <xf numFmtId="164" fontId="27" fillId="0" borderId="95" xfId="10" applyNumberFormat="1" applyFont="1" applyFill="1" applyBorder="1" applyAlignment="1">
      <alignment horizontal="center" vertical="center"/>
    </xf>
    <xf numFmtId="164" fontId="27" fillId="0" borderId="256" xfId="10" applyNumberFormat="1" applyFont="1" applyFill="1" applyBorder="1" applyAlignment="1">
      <alignment horizontal="center" vertical="center"/>
    </xf>
    <xf numFmtId="164" fontId="27" fillId="0" borderId="264" xfId="10" applyNumberFormat="1" applyFont="1" applyFill="1" applyBorder="1" applyAlignment="1">
      <alignment horizontal="center" vertical="center"/>
    </xf>
  </cellXfs>
  <cellStyles count="11">
    <cellStyle name="Assumptions Right Number" xfId="4" xr:uid="{D150A18F-9218-4B52-8CDF-D7C747C1F7AB}"/>
    <cellStyle name="Currency" xfId="10" builtinId="4"/>
    <cellStyle name="Currency 2" xfId="9" xr:uid="{F3D70786-A215-4996-B8F0-6D2FA42A235A}"/>
    <cellStyle name="Hyperlink 2" xfId="3" xr:uid="{43D3E837-920A-4BB9-9B81-19417076EB76}"/>
    <cellStyle name="Normal" xfId="0" builtinId="0"/>
    <cellStyle name="Normal 13" xfId="5" xr:uid="{8234352C-2DF3-49DE-B829-D5A91845D47B}"/>
    <cellStyle name="Normal 2" xfId="2" xr:uid="{7DC9C513-EF6C-4405-A619-962FE925EA48}"/>
    <cellStyle name="Normal 2 2" xfId="6" xr:uid="{E261D0E7-4480-4C43-84D3-C2BFC8F02FC2}"/>
    <cellStyle name="Normal 3" xfId="7" xr:uid="{6CE8D074-7B06-4424-BCF9-D30403F6FBC4}"/>
    <cellStyle name="Normal 5 3" xfId="1" xr:uid="{9CE58E9D-D4EF-432C-AA5C-45A43CE569A3}"/>
    <cellStyle name="Normal 5 3 4" xfId="8" xr:uid="{81A28231-8DED-452B-A752-654CDA96A71D}"/>
  </cellStyles>
  <dxfs count="69">
    <dxf>
      <font>
        <color theme="0" tint="-0.49998474074526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3A82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88155-09B4-4743-B0C3-464FFB321718}">
  <sheetPr>
    <tabColor theme="7" tint="0.79998168889431442"/>
  </sheetPr>
  <dimension ref="B1:M94"/>
  <sheetViews>
    <sheetView showGridLines="0" zoomScale="80" zoomScaleNormal="80" workbookViewId="0">
      <pane ySplit="1" topLeftCell="A2" activePane="bottomLeft" state="frozen"/>
      <selection pane="bottomLeft" activeCell="D3" sqref="D3"/>
    </sheetView>
  </sheetViews>
  <sheetFormatPr defaultColWidth="9.109375" defaultRowHeight="13.8" outlineLevelRow="1" x14ac:dyDescent="0.25"/>
  <cols>
    <col min="1" max="1" width="3.6640625" style="128" customWidth="1"/>
    <col min="2" max="2" width="7.109375" style="199" customWidth="1"/>
    <col min="3" max="3" width="38.6640625" style="128" customWidth="1"/>
    <col min="4" max="9" width="13.33203125" style="128" customWidth="1"/>
    <col min="10" max="16384" width="9.109375" style="128"/>
  </cols>
  <sheetData>
    <row r="1" spans="2:12" ht="17.399999999999999" x14ac:dyDescent="0.25">
      <c r="B1" s="194" t="s">
        <v>445</v>
      </c>
    </row>
    <row r="3" spans="2:12" x14ac:dyDescent="0.25">
      <c r="B3" s="195" t="s">
        <v>82</v>
      </c>
      <c r="C3" s="128" t="s">
        <v>431</v>
      </c>
      <c r="D3" s="128" t="s">
        <v>0</v>
      </c>
    </row>
    <row r="5" spans="2:12" ht="15" customHeight="1" x14ac:dyDescent="0.25">
      <c r="B5" s="195" t="s">
        <v>83</v>
      </c>
      <c r="C5" s="196" t="s">
        <v>488</v>
      </c>
      <c r="D5" s="197"/>
      <c r="E5" s="197"/>
      <c r="F5" s="197"/>
      <c r="G5" s="197"/>
      <c r="H5" s="197"/>
      <c r="I5" s="197"/>
      <c r="J5" s="197"/>
      <c r="K5" s="197"/>
      <c r="L5" s="198" t="s">
        <v>474</v>
      </c>
    </row>
    <row r="6" spans="2:12" x14ac:dyDescent="0.25">
      <c r="C6" s="128" t="s">
        <v>489</v>
      </c>
    </row>
    <row r="8" spans="2:12" ht="15" customHeight="1" x14ac:dyDescent="0.25">
      <c r="B8" s="195" t="s">
        <v>432</v>
      </c>
      <c r="C8" s="540" t="s">
        <v>490</v>
      </c>
      <c r="D8" s="540"/>
      <c r="E8" s="540"/>
      <c r="F8" s="540"/>
      <c r="G8" s="540"/>
      <c r="H8" s="540"/>
      <c r="I8" s="540"/>
      <c r="J8" s="540"/>
      <c r="K8" s="540"/>
      <c r="L8" s="540"/>
    </row>
    <row r="9" spans="2:12" x14ac:dyDescent="0.25">
      <c r="C9" s="540"/>
      <c r="D9" s="540"/>
      <c r="E9" s="540"/>
      <c r="F9" s="540"/>
      <c r="G9" s="540"/>
      <c r="H9" s="540"/>
      <c r="I9" s="540"/>
      <c r="J9" s="540"/>
      <c r="K9" s="540"/>
      <c r="L9" s="540"/>
    </row>
    <row r="10" spans="2:12" x14ac:dyDescent="0.25">
      <c r="C10" s="128" t="s">
        <v>491</v>
      </c>
    </row>
    <row r="12" spans="2:12" ht="15" customHeight="1" x14ac:dyDescent="0.25">
      <c r="B12" s="195" t="s">
        <v>433</v>
      </c>
      <c r="C12" s="196" t="s">
        <v>473</v>
      </c>
      <c r="D12" s="197"/>
      <c r="E12" s="197"/>
      <c r="F12" s="197"/>
      <c r="G12" s="197"/>
      <c r="H12" s="197"/>
      <c r="I12" s="197"/>
      <c r="J12" s="197"/>
      <c r="K12" s="197"/>
      <c r="L12" s="197"/>
    </row>
    <row r="13" spans="2:12" x14ac:dyDescent="0.25">
      <c r="C13" s="200"/>
      <c r="D13" s="200"/>
      <c r="E13" s="200"/>
      <c r="F13" s="200"/>
      <c r="G13" s="200"/>
      <c r="H13" s="200"/>
      <c r="I13" s="200"/>
      <c r="J13" s="200"/>
    </row>
    <row r="14" spans="2:12" ht="15" customHeight="1" x14ac:dyDescent="0.25">
      <c r="B14" s="195" t="s">
        <v>434</v>
      </c>
      <c r="C14" s="196" t="s">
        <v>435</v>
      </c>
      <c r="D14" s="196"/>
      <c r="E14" s="196"/>
      <c r="F14" s="196"/>
      <c r="G14" s="196"/>
      <c r="H14" s="196"/>
      <c r="I14" s="196"/>
      <c r="J14" s="196"/>
    </row>
    <row r="15" spans="2:12" x14ac:dyDescent="0.25">
      <c r="C15" s="540"/>
      <c r="D15" s="540"/>
      <c r="E15" s="540"/>
      <c r="F15" s="540"/>
      <c r="G15" s="540"/>
      <c r="H15" s="540"/>
      <c r="I15" s="540"/>
      <c r="J15" s="540"/>
    </row>
    <row r="16" spans="2:12" ht="15.6" x14ac:dyDescent="0.3">
      <c r="C16" s="201" t="s">
        <v>447</v>
      </c>
      <c r="D16" s="200"/>
      <c r="E16" s="200"/>
      <c r="F16" s="200"/>
      <c r="G16" s="200"/>
      <c r="H16" s="200"/>
      <c r="I16" s="200"/>
      <c r="J16" s="200"/>
    </row>
    <row r="17" spans="2:13" x14ac:dyDescent="0.25">
      <c r="B17" s="195" t="s">
        <v>436</v>
      </c>
      <c r="C17" s="128" t="s">
        <v>437</v>
      </c>
    </row>
    <row r="18" spans="2:13" x14ac:dyDescent="0.25">
      <c r="C18" s="128" t="s">
        <v>438</v>
      </c>
    </row>
    <row r="19" spans="2:13" ht="14.4" thickBot="1" x14ac:dyDescent="0.3">
      <c r="C19" s="128" t="s">
        <v>446</v>
      </c>
    </row>
    <row r="20" spans="2:13" s="207" customFormat="1" ht="27.6" x14ac:dyDescent="0.25">
      <c r="B20" s="199"/>
      <c r="C20" s="202" t="s">
        <v>439</v>
      </c>
      <c r="D20" s="203" t="s">
        <v>69</v>
      </c>
      <c r="E20" s="204" t="str">
        <f>"MRT                          "&amp;"FY"&amp;RIGHT($D$3,2)&amp;" Total"</f>
        <v>MRT                          FY24 Total</v>
      </c>
      <c r="F20" s="205" t="str">
        <f>"Attachment 1 FY"&amp;RIGHT($D$3,2)&amp;" Total"</f>
        <v>Attachment 1 FY24 Total</v>
      </c>
      <c r="G20" s="206" t="str">
        <f>"Variance        FY"&amp;RIGHT($D$3,2)</f>
        <v>Variance        FY24</v>
      </c>
      <c r="I20" s="128"/>
      <c r="J20" s="208"/>
      <c r="K20" s="128"/>
      <c r="L20" s="128"/>
      <c r="M20" s="128"/>
    </row>
    <row r="21" spans="2:13" x14ac:dyDescent="0.25">
      <c r="C21" s="209" t="s">
        <v>84</v>
      </c>
      <c r="D21" s="210"/>
      <c r="E21" s="211" t="e">
        <f>IF($D$3="2023/24",SUMIFS(#REF!,#REF!,"Rate",#REF!,"South East",#REF!,$C21),IF($D$3="2024/25",SUMIFS(#REF!,#REF!,"Rate",#REF!,"South East",#REF!,$C21),"Check"))</f>
        <v>#REF!</v>
      </c>
      <c r="F21" s="212">
        <f>SUM('SACS Residential'!D7:L11)</f>
        <v>15.531650000000003</v>
      </c>
      <c r="G21" s="213" t="e">
        <f>E21-F21</f>
        <v>#REF!</v>
      </c>
    </row>
    <row r="22" spans="2:13" outlineLevel="1" x14ac:dyDescent="0.25">
      <c r="C22" s="214" t="s">
        <v>442</v>
      </c>
      <c r="D22" s="215">
        <v>3700</v>
      </c>
      <c r="E22" s="216" t="e">
        <f>IF($D$3="2023/24",SUMIFS(#REF!,#REF!,"Rate",#REF!,"South East",#REF!,$D22),IF($D$3="2024/25",SUMIFS(#REF!,#REF!,"Rate",#REF!,"South East",#REF!,$D22),"Check"))</f>
        <v>#REF!</v>
      </c>
      <c r="F22" s="216">
        <f>SUM('SACS Residential'!D7:L7)</f>
        <v>8.4911200000000004</v>
      </c>
      <c r="G22" s="217" t="e">
        <f t="shared" ref="G22:G26" si="0">E22-F22</f>
        <v>#REF!</v>
      </c>
    </row>
    <row r="23" spans="2:13" outlineLevel="1" x14ac:dyDescent="0.25">
      <c r="C23" s="214" t="s">
        <v>442</v>
      </c>
      <c r="D23" s="215">
        <v>3900</v>
      </c>
      <c r="E23" s="216" t="e">
        <f>IF($D$3="2023/24",SUMIFS(#REF!,#REF!,"Rate",#REF!,"South East",#REF!,$D23),IF($D$3="2024/25",SUMIFS(#REF!,#REF!,"Rate",#REF!,"South East",#REF!,$D23),"Check"))</f>
        <v>#REF!</v>
      </c>
      <c r="F23" s="216">
        <f>SUM('SACS Residential'!D8:L8)</f>
        <v>4.7778</v>
      </c>
      <c r="G23" s="217" t="e">
        <f t="shared" si="0"/>
        <v>#REF!</v>
      </c>
    </row>
    <row r="24" spans="2:13" outlineLevel="1" x14ac:dyDescent="0.25">
      <c r="C24" s="214" t="s">
        <v>442</v>
      </c>
      <c r="D24" s="215">
        <v>6900</v>
      </c>
      <c r="E24" s="216" t="e">
        <f>IF($D$3="2023/24",SUMIFS(#REF!,#REF!,"Rate",#REF!,"South East",#REF!,$D24),IF($D$3="2024/25",SUMIFS(#REF!,#REF!,"Rate",#REF!,"South East",#REF!,$D24),"Check"))</f>
        <v>#REF!</v>
      </c>
      <c r="F24" s="216">
        <f>SUM('SACS Residential'!D9:L9)</f>
        <v>0.75488999999999995</v>
      </c>
      <c r="G24" s="217" t="e">
        <f t="shared" si="0"/>
        <v>#REF!</v>
      </c>
    </row>
    <row r="25" spans="2:13" outlineLevel="1" x14ac:dyDescent="0.25">
      <c r="C25" s="214" t="s">
        <v>442</v>
      </c>
      <c r="D25" s="215">
        <v>8400</v>
      </c>
      <c r="E25" s="216" t="e">
        <f>IF($D$3="2023/24",SUMIFS(#REF!,#REF!,"Rate",#REF!,"South East",#REF!,$D25),IF($D$3="2024/25",SUMIFS(#REF!,#REF!,"Rate",#REF!,"South East",#REF!,$D25),"Check"))</f>
        <v>#REF!</v>
      </c>
      <c r="F25" s="216">
        <f>SUM('SACS Residential'!D10:L10)</f>
        <v>0.62906999999999991</v>
      </c>
      <c r="G25" s="217" t="e">
        <f t="shared" si="0"/>
        <v>#REF!</v>
      </c>
    </row>
    <row r="26" spans="2:13" outlineLevel="1" x14ac:dyDescent="0.25">
      <c r="C26" s="214" t="s">
        <v>442</v>
      </c>
      <c r="D26" s="215">
        <v>8900</v>
      </c>
      <c r="E26" s="216" t="e">
        <f>IF($D$3="2023/24",SUMIFS(#REF!,#REF!,"Rate",#REF!,"South East",#REF!,$D26),IF($D$3="2024/25",SUMIFS(#REF!,#REF!,"Rate",#REF!,"South East",#REF!,$D26),"Check"))</f>
        <v>#REF!</v>
      </c>
      <c r="F26" s="216">
        <f>SUM('SACS Residential'!D11:L11)</f>
        <v>0.87877000000000005</v>
      </c>
      <c r="G26" s="217" t="e">
        <f t="shared" si="0"/>
        <v>#REF!</v>
      </c>
    </row>
    <row r="27" spans="2:13" x14ac:dyDescent="0.25">
      <c r="C27" s="218"/>
      <c r="D27" s="219"/>
      <c r="E27" s="220"/>
      <c r="F27" s="220"/>
      <c r="G27" s="221"/>
    </row>
    <row r="28" spans="2:13" x14ac:dyDescent="0.25">
      <c r="C28" s="218" t="s">
        <v>481</v>
      </c>
      <c r="D28" s="219"/>
      <c r="E28" s="222" t="e">
        <f>IF($D$3="2023/24",SUMIFS(#REF!,#REF!,"Rate",#REF!,"South East",#REF!,$C28),IF($D$3="2024/25",SUMIFS(#REF!,#REF!,"Rate",#REF!,"South East",#REF!,$C28),"Check"))</f>
        <v>#REF!</v>
      </c>
      <c r="F28" s="223">
        <f>SUM('SACS Residential'!D13:L14)</f>
        <v>8.0109999999999987E-2</v>
      </c>
      <c r="G28" s="213" t="e">
        <f>E28-F28</f>
        <v>#REF!</v>
      </c>
    </row>
    <row r="29" spans="2:13" x14ac:dyDescent="0.25">
      <c r="C29" s="214" t="s">
        <v>482</v>
      </c>
      <c r="D29" s="215">
        <v>9100</v>
      </c>
      <c r="E29" s="224" t="e">
        <f>IF($D$3="2023/24",SUMIFS(#REF!,#REF!,"Rate",#REF!,"South East",#REF!,$D29),IF($D$3="2024/25",SUMIFS(#REF!,#REF!,"Rate",#REF!,"South East",#REF!,$D29),"Check"))</f>
        <v>#REF!</v>
      </c>
      <c r="F29" s="224">
        <f>SUM('SACS Residential'!D13:L13)</f>
        <v>4.5559999999999996E-2</v>
      </c>
      <c r="G29" s="217" t="e">
        <f t="shared" ref="G29:G30" si="1">E29-F29</f>
        <v>#REF!</v>
      </c>
    </row>
    <row r="30" spans="2:13" x14ac:dyDescent="0.25">
      <c r="C30" s="214" t="s">
        <v>483</v>
      </c>
      <c r="D30" s="215">
        <v>9000</v>
      </c>
      <c r="E30" s="224" t="e">
        <f>IF($D$3="2023/24",SUMIFS(#REF!,#REF!,"Rate",#REF!,"South East",#REF!,$D30),IF($D$3="2024/25",SUMIFS(#REF!,#REF!,"Rate",#REF!,"South East",#REF!,$D30),"Check"))</f>
        <v>#REF!</v>
      </c>
      <c r="F30" s="224">
        <f>SUM('SACS Residential'!D14:L14)</f>
        <v>3.4549999999999997E-2</v>
      </c>
      <c r="G30" s="217" t="e">
        <f t="shared" si="1"/>
        <v>#REF!</v>
      </c>
    </row>
    <row r="31" spans="2:13" x14ac:dyDescent="0.25">
      <c r="C31" s="218"/>
      <c r="D31" s="219"/>
      <c r="E31" s="220"/>
      <c r="F31" s="220"/>
      <c r="G31" s="221"/>
    </row>
    <row r="32" spans="2:13" x14ac:dyDescent="0.25">
      <c r="C32" s="225" t="s">
        <v>85</v>
      </c>
      <c r="D32" s="219"/>
      <c r="E32" s="211" t="e">
        <f>IF($D$3="2023/24",SUMIFS(#REF!,#REF!,"Rate",#REF!,"South East",#REF!,$C32),IF($D$3="2024/25",SUMIFS(#REF!,#REF!,"Rate",#REF!,"South East",#REF!,$C32),"Check"))</f>
        <v>#REF!</v>
      </c>
      <c r="F32" s="216">
        <f>SUM('SACS Business'!D7:Q13)</f>
        <v>39.876819999999995</v>
      </c>
      <c r="G32" s="217" t="e">
        <f t="shared" ref="G32:G40" si="2">E32-F32</f>
        <v>#REF!</v>
      </c>
    </row>
    <row r="33" spans="3:7" outlineLevel="1" x14ac:dyDescent="0.25">
      <c r="C33" s="214" t="s">
        <v>443</v>
      </c>
      <c r="D33" s="215">
        <v>3600</v>
      </c>
      <c r="E33" s="216" t="e">
        <f>IF($D$3="2023/24",SUMIFS(#REF!,#REF!,"Rate",#REF!,"South East",#REF!,$D33),IF($D$3="2024/25",SUMIFS(#REF!,#REF!,"Rate",#REF!,"South East",#REF!,$D33),"Check"))</f>
        <v>#REF!</v>
      </c>
      <c r="F33" s="216">
        <f>SUM('SACS Business'!D7:Q7)</f>
        <v>10.033329999999999</v>
      </c>
      <c r="G33" s="217" t="e">
        <f t="shared" si="2"/>
        <v>#REF!</v>
      </c>
    </row>
    <row r="34" spans="3:7" outlineLevel="1" x14ac:dyDescent="0.25">
      <c r="C34" s="214" t="s">
        <v>443</v>
      </c>
      <c r="D34" s="215">
        <v>3800</v>
      </c>
      <c r="E34" s="216" t="e">
        <f>IF($D$3="2023/24",SUMIFS(#REF!,#REF!,"Rate",#REF!,"South East",#REF!,$D34),IF($D$3="2024/25",SUMIFS(#REF!,#REF!,"Rate",#REF!,"South East",#REF!,$D34),"Check"))</f>
        <v>#REF!</v>
      </c>
      <c r="F34" s="216">
        <f>SUM('SACS Business'!D8:Q8)</f>
        <v>4.8438600000000003</v>
      </c>
      <c r="G34" s="217" t="e">
        <f t="shared" si="2"/>
        <v>#REF!</v>
      </c>
    </row>
    <row r="35" spans="3:7" outlineLevel="1" x14ac:dyDescent="0.25">
      <c r="C35" s="214" t="s">
        <v>443</v>
      </c>
      <c r="D35" s="215">
        <v>5700</v>
      </c>
      <c r="E35" s="216" t="e">
        <f>IF($D$3="2023/24",SUMIFS(#REF!,#REF!,"Rate",#REF!,"South East",#REF!,$D35),IF($D$3="2024/25",SUMIFS(#REF!,#REF!,"Rate",#REF!,"South East",#REF!,$D35),"Check"))</f>
        <v>#REF!</v>
      </c>
      <c r="F35" s="216">
        <f>SUM('SACS Business'!D15:Q15)</f>
        <v>0.66166999999999998</v>
      </c>
      <c r="G35" s="217" t="e">
        <f t="shared" si="2"/>
        <v>#REF!</v>
      </c>
    </row>
    <row r="36" spans="3:7" outlineLevel="1" x14ac:dyDescent="0.25">
      <c r="C36" s="214" t="s">
        <v>443</v>
      </c>
      <c r="D36" s="215">
        <v>6000</v>
      </c>
      <c r="E36" s="216" t="e">
        <f>IF($D$3="2023/24",SUMIFS(#REF!,#REF!,"Rate",#REF!,"South East",#REF!,$D36),IF($D$3="2024/25",SUMIFS(#REF!,#REF!,"Rate",#REF!,"South East",#REF!,$D36),"Check"))</f>
        <v>#REF!</v>
      </c>
      <c r="F36" s="216">
        <f>SUM('SACS Business'!D9:Q9)</f>
        <v>6.6060099999999995</v>
      </c>
      <c r="G36" s="217" t="e">
        <f t="shared" si="2"/>
        <v>#REF!</v>
      </c>
    </row>
    <row r="37" spans="3:7" outlineLevel="1" x14ac:dyDescent="0.25">
      <c r="C37" s="214" t="s">
        <v>443</v>
      </c>
      <c r="D37" s="215">
        <v>6800</v>
      </c>
      <c r="E37" s="216" t="e">
        <f>IF($D$3="2023/24",SUMIFS(#REF!,#REF!,"Rate",#REF!,"South East",#REF!,$D37),IF($D$3="2024/25",SUMIFS(#REF!,#REF!,"Rate",#REF!,"South East",#REF!,$D37),"Check"))</f>
        <v>#REF!</v>
      </c>
      <c r="F37" s="216">
        <f>SUM('SACS Business'!D10:Q10)</f>
        <v>6.8061699999999989</v>
      </c>
      <c r="G37" s="217" t="e">
        <f t="shared" si="2"/>
        <v>#REF!</v>
      </c>
    </row>
    <row r="38" spans="3:7" outlineLevel="1" x14ac:dyDescent="0.25">
      <c r="C38" s="214" t="s">
        <v>443</v>
      </c>
      <c r="D38" s="215">
        <v>7100</v>
      </c>
      <c r="E38" s="216" t="e">
        <f>IF($D$3="2023/24",SUMIFS(#REF!,#REF!,"Rate",#REF!,"South East",#REF!,$D38),IF($D$3="2024/25",SUMIFS(#REF!,#REF!,"Rate",#REF!,"South East",#REF!,$D38),"Check"))</f>
        <v>#REF!</v>
      </c>
      <c r="F38" s="216">
        <f>SUM('SACS Business'!D11:Q11)</f>
        <v>9.8412900000000008</v>
      </c>
      <c r="G38" s="217" t="e">
        <f t="shared" si="2"/>
        <v>#REF!</v>
      </c>
    </row>
    <row r="39" spans="3:7" outlineLevel="1" x14ac:dyDescent="0.25">
      <c r="C39" s="214" t="s">
        <v>443</v>
      </c>
      <c r="D39" s="215">
        <v>8500</v>
      </c>
      <c r="E39" s="216" t="e">
        <f>IF($D$3="2023/24",SUMIFS(#REF!,#REF!,"Rate",#REF!,"South East",#REF!,$D39),IF($D$3="2024/25",SUMIFS(#REF!,#REF!,"Rate",#REF!,"South East",#REF!,$D39),"Check"))</f>
        <v>#REF!</v>
      </c>
      <c r="F39" s="216">
        <f>SUM('SACS Business'!D12:Q12)</f>
        <v>0.81635000000000013</v>
      </c>
      <c r="G39" s="217" t="e">
        <f t="shared" si="2"/>
        <v>#REF!</v>
      </c>
    </row>
    <row r="40" spans="3:7" outlineLevel="1" x14ac:dyDescent="0.25">
      <c r="C40" s="214" t="s">
        <v>443</v>
      </c>
      <c r="D40" s="215">
        <v>8800</v>
      </c>
      <c r="E40" s="216" t="e">
        <f>IF($D$3="2023/24",SUMIFS(#REF!,#REF!,"Rate",#REF!,"South East",#REF!,$D40),IF($D$3="2024/25",SUMIFS(#REF!,#REF!,"Rate",#REF!,"South East",#REF!,$D40),"Check"))</f>
        <v>#REF!</v>
      </c>
      <c r="F40" s="216">
        <f>SUM('SACS Business'!D13:Q13)</f>
        <v>0.92981000000000003</v>
      </c>
      <c r="G40" s="217" t="e">
        <f t="shared" si="2"/>
        <v>#REF!</v>
      </c>
    </row>
    <row r="41" spans="3:7" x14ac:dyDescent="0.25">
      <c r="C41" s="225"/>
      <c r="D41" s="219"/>
      <c r="E41" s="220"/>
      <c r="F41" s="220"/>
      <c r="G41" s="221"/>
    </row>
    <row r="42" spans="3:7" x14ac:dyDescent="0.25">
      <c r="C42" s="225" t="s">
        <v>29</v>
      </c>
      <c r="D42" s="219"/>
      <c r="E42" s="211" t="e">
        <f>IF($D$3="2023/24",SUMIFS(#REF!,#REF!,"Rate",#REF!,"South East",#REF!,$C42),IF($D$3="2024/25",SUMIFS(#REF!,#REF!,"Rate",#REF!,"South East",#REF!,$C42),"Check"))</f>
        <v>#REF!</v>
      </c>
      <c r="F42" s="216">
        <f>SUM('SAC Large'!D7:H14)</f>
        <v>108.92860999999999</v>
      </c>
      <c r="G42" s="217" t="e">
        <f>E42-F42</f>
        <v>#REF!</v>
      </c>
    </row>
    <row r="43" spans="3:7" outlineLevel="1" x14ac:dyDescent="0.25">
      <c r="C43" s="214" t="s">
        <v>440</v>
      </c>
      <c r="D43" s="215">
        <v>6600</v>
      </c>
      <c r="E43" s="216" t="e">
        <f>IF($D$3="2023/24",SUMIFS(#REF!,#REF!,"Rate",#REF!,"South East",#REF!,$D43),IF($D$3="2024/25",SUMIFS(#REF!,#REF!,"Rate",#REF!,"South East",#REF!,$D43),"Check"))</f>
        <v>#REF!</v>
      </c>
      <c r="F43" s="216">
        <f>SUM('SAC Large'!D7:H7)</f>
        <v>5.23407</v>
      </c>
      <c r="G43" s="217" t="e">
        <f t="shared" ref="G43:G49" si="3">E43-F43</f>
        <v>#REF!</v>
      </c>
    </row>
    <row r="44" spans="3:7" outlineLevel="1" x14ac:dyDescent="0.25">
      <c r="C44" s="214" t="s">
        <v>440</v>
      </c>
      <c r="D44" s="215">
        <v>6700</v>
      </c>
      <c r="E44" s="216" t="e">
        <f>IF($D$3="2023/24",SUMIFS(#REF!,#REF!,"Rate",#REF!,"South East",#REF!,$D44),IF($D$3="2024/25",SUMIFS(#REF!,#REF!,"Rate",#REF!,"South East",#REF!,$D44),"Check"))</f>
        <v>#REF!</v>
      </c>
      <c r="F44" s="216">
        <f>SUM('SAC Large'!D8:H8)</f>
        <v>5.24078</v>
      </c>
      <c r="G44" s="217" t="e">
        <f t="shared" si="3"/>
        <v>#REF!</v>
      </c>
    </row>
    <row r="45" spans="3:7" outlineLevel="1" x14ac:dyDescent="0.25">
      <c r="C45" s="214" t="s">
        <v>440</v>
      </c>
      <c r="D45" s="215">
        <v>7200</v>
      </c>
      <c r="E45" s="216" t="e">
        <f>IF($D$3="2023/24",SUMIFS(#REF!,#REF!,"Rate",#REF!,"South East",#REF!,$D45),IF($D$3="2024/25",SUMIFS(#REF!,#REF!,"Rate",#REF!,"South East",#REF!,$D45),"Check"))</f>
        <v>#REF!</v>
      </c>
      <c r="F45" s="216">
        <f>SUM('SAC Large'!D9:H9)</f>
        <v>21.27684</v>
      </c>
      <c r="G45" s="217" t="e">
        <f t="shared" si="3"/>
        <v>#REF!</v>
      </c>
    </row>
    <row r="46" spans="3:7" outlineLevel="1" x14ac:dyDescent="0.25">
      <c r="C46" s="214" t="s">
        <v>440</v>
      </c>
      <c r="D46" s="215">
        <v>8100</v>
      </c>
      <c r="E46" s="216" t="e">
        <f>IF($D$3="2023/24",SUMIFS(#REF!,#REF!,"Rate",#REF!,"South East",#REF!,$D46),IF($D$3="2024/25",SUMIFS(#REF!,#REF!,"Rate",#REF!,"South East",#REF!,$D46),"Check"))</f>
        <v>#REF!</v>
      </c>
      <c r="F46" s="216">
        <f>SUM('SAC Large'!D10:H10)</f>
        <v>51.533460000000005</v>
      </c>
      <c r="G46" s="217" t="e">
        <f t="shared" si="3"/>
        <v>#REF!</v>
      </c>
    </row>
    <row r="47" spans="3:7" outlineLevel="1" x14ac:dyDescent="0.25">
      <c r="C47" s="214" t="s">
        <v>440</v>
      </c>
      <c r="D47" s="215">
        <v>8300</v>
      </c>
      <c r="E47" s="216" t="e">
        <f>IF($D$3="2023/24",SUMIFS(#REF!,#REF!,"Rate",#REF!,"South East",#REF!,$D47),IF($D$3="2024/25",SUMIFS(#REF!,#REF!,"Rate",#REF!,"South East",#REF!,$D47),"Check"))</f>
        <v>#REF!</v>
      </c>
      <c r="F47" s="216">
        <f>SUM('SAC Large'!D11:H11)</f>
        <v>20.344660000000001</v>
      </c>
      <c r="G47" s="217" t="e">
        <f t="shared" si="3"/>
        <v>#REF!</v>
      </c>
    </row>
    <row r="48" spans="3:7" outlineLevel="1" x14ac:dyDescent="0.25">
      <c r="C48" s="214" t="s">
        <v>441</v>
      </c>
      <c r="D48" s="215">
        <v>5800</v>
      </c>
      <c r="E48" s="216" t="e">
        <f>IF($D$3="2023/24",SUMIFS(#REF!,#REF!,"Rate",#REF!,"South East",#REF!,$D48),IF($D$3="2024/25",SUMIFS(#REF!,#REF!,"Rate",#REF!,"South East",#REF!,$D48),"Check"))</f>
        <v>#REF!</v>
      </c>
      <c r="F48" s="216">
        <f>SUM('SAC Large'!D13:H13)</f>
        <v>5.2266200000000005</v>
      </c>
      <c r="G48" s="217" t="e">
        <f t="shared" si="3"/>
        <v>#REF!</v>
      </c>
    </row>
    <row r="49" spans="2:10" outlineLevel="1" x14ac:dyDescent="0.25">
      <c r="C49" s="214" t="s">
        <v>441</v>
      </c>
      <c r="D49" s="215">
        <v>5900</v>
      </c>
      <c r="E49" s="216" t="e">
        <f>IF($D$3="2023/24",SUMIFS(#REF!,#REF!,"Rate",#REF!,"South East",#REF!,$D49),IF($D$3="2024/25",SUMIFS(#REF!,#REF!,"Rate",#REF!,"South East",#REF!,$D49),"Check"))</f>
        <v>#REF!</v>
      </c>
      <c r="F49" s="216">
        <f>SUM('SAC Large'!D14:H14)</f>
        <v>7.2179999999999994E-2</v>
      </c>
      <c r="G49" s="217" t="e">
        <f t="shared" si="3"/>
        <v>#REF!</v>
      </c>
    </row>
    <row r="50" spans="2:10" x14ac:dyDescent="0.25">
      <c r="C50" s="214"/>
      <c r="D50" s="215"/>
      <c r="E50" s="220"/>
      <c r="F50" s="220"/>
      <c r="G50" s="221"/>
    </row>
    <row r="51" spans="2:10" x14ac:dyDescent="0.25">
      <c r="C51" s="214" t="s">
        <v>485</v>
      </c>
      <c r="D51" s="215"/>
      <c r="E51" s="211" t="e">
        <f>IF($D$3="2023/24",SUMIFS(#REF!,#REF!,"Rate",#REF!,"South East",#REF!,$C51),IF($D$3="2024/25",SUMIFS(#REF!,#REF!,"Rate",#REF!,"South East",#REF!,$C51),"Check"))</f>
        <v>#REF!</v>
      </c>
      <c r="F51" s="216">
        <f>SUM('SAC Unmetered'!D7:D7)</f>
        <v>6.368E-2</v>
      </c>
      <c r="G51" s="217" t="e">
        <f>E51-F51</f>
        <v>#REF!</v>
      </c>
    </row>
    <row r="52" spans="2:10" x14ac:dyDescent="0.25">
      <c r="C52" s="214" t="s">
        <v>486</v>
      </c>
      <c r="D52" s="215">
        <v>9600</v>
      </c>
      <c r="E52" s="216" t="e">
        <f>IF($D$3="2023/24",SUMIFS(#REF!,#REF!,"Rate",#REF!,"South East",#REF!,$D52),IF($D$3="2024/25",SUMIFS(#REF!,#REF!,"Rate",#REF!,"South East",#REF!,$D52),"Check"))</f>
        <v>#REF!</v>
      </c>
      <c r="F52" s="216">
        <f>SUM('SAC Large'!D16:H16)</f>
        <v>0</v>
      </c>
      <c r="G52" s="217" t="e">
        <f t="shared" ref="G52" si="4">E52-F52</f>
        <v>#REF!</v>
      </c>
    </row>
    <row r="53" spans="2:10" x14ac:dyDescent="0.25">
      <c r="C53" s="214"/>
      <c r="D53" s="215"/>
      <c r="E53" s="226"/>
      <c r="F53" s="220"/>
      <c r="G53" s="221"/>
    </row>
    <row r="54" spans="2:10" x14ac:dyDescent="0.25">
      <c r="C54" s="225" t="s">
        <v>15</v>
      </c>
      <c r="D54" s="219"/>
      <c r="E54" s="211" t="e">
        <f>IF($D$3="2023/24",SUMIFS(#REF!,#REF!,"Rate",#REF!,"South East",#REF!,$C54),IF($D$3="2024/25",SUMIFS(#REF!,#REF!,"Rate",#REF!,"South East",#REF!,$C54),"Check"))</f>
        <v>#REF!</v>
      </c>
      <c r="F54" s="216">
        <f>SUM(CAC!D7:L10)</f>
        <v>160.72984999999997</v>
      </c>
      <c r="G54" s="217" t="e">
        <f>E54-F54</f>
        <v>#REF!</v>
      </c>
    </row>
    <row r="55" spans="2:10" outlineLevel="1" x14ac:dyDescent="0.25">
      <c r="C55" s="214" t="s">
        <v>444</v>
      </c>
      <c r="D55" s="215">
        <v>3000</v>
      </c>
      <c r="E55" s="216" t="e">
        <f>IF($D$3="2023/24",SUMIFS(#REF!,#REF!,"Rate",#REF!,"South East",#REF!,$D55),IF($D$3="2024/25",SUMIFS(#REF!,#REF!,"Rate",#REF!,"South East",#REF!,$D55),"Check"))</f>
        <v>#REF!</v>
      </c>
      <c r="F55" s="216">
        <f>SUM(CAC!D7:L7)</f>
        <v>9.6223400000000012</v>
      </c>
      <c r="G55" s="217" t="e">
        <f t="shared" ref="G55:G58" si="5">E55-F55</f>
        <v>#REF!</v>
      </c>
      <c r="H55" s="227"/>
      <c r="J55" s="227"/>
    </row>
    <row r="56" spans="2:10" outlineLevel="1" x14ac:dyDescent="0.25">
      <c r="C56" s="214" t="s">
        <v>444</v>
      </c>
      <c r="D56" s="215">
        <v>4000</v>
      </c>
      <c r="E56" s="216" t="e">
        <f>IF($D$3="2023/24",SUMIFS(#REF!,#REF!,"Rate",#REF!,"South East",#REF!,$D56),IF($D$3="2024/25",SUMIFS(#REF!,#REF!,"Rate",#REF!,"South East",#REF!,$D56),"Check"))</f>
        <v>#REF!</v>
      </c>
      <c r="F56" s="216">
        <f>SUM(CAC!D8:L8)</f>
        <v>7.4019599999999999</v>
      </c>
      <c r="G56" s="217" t="e">
        <f t="shared" si="5"/>
        <v>#REF!</v>
      </c>
    </row>
    <row r="57" spans="2:10" outlineLevel="1" x14ac:dyDescent="0.25">
      <c r="C57" s="214" t="s">
        <v>444</v>
      </c>
      <c r="D57" s="215">
        <v>4500</v>
      </c>
      <c r="E57" s="216" t="e">
        <f>IF($D$3="2023/24",SUMIFS(#REF!,#REF!,"Rate",#REF!,"South East",#REF!,$D57),IF($D$3="2024/25",SUMIFS(#REF!,#REF!,"Rate",#REF!,"South East",#REF!,$D57),"Check"))</f>
        <v>#REF!</v>
      </c>
      <c r="F57" s="216">
        <f>SUM(CAC!D9:L9)</f>
        <v>9.6293400000000009</v>
      </c>
      <c r="G57" s="217" t="e">
        <f t="shared" si="5"/>
        <v>#REF!</v>
      </c>
    </row>
    <row r="58" spans="2:10" outlineLevel="1" x14ac:dyDescent="0.25">
      <c r="C58" s="214" t="s">
        <v>444</v>
      </c>
      <c r="D58" s="215">
        <v>7400</v>
      </c>
      <c r="E58" s="216" t="e">
        <f>IF($D$3="2023/24",SUMIFS(#REF!,#REF!,"Rate",#REF!,"South East",#REF!,$D58),IF($D$3="2024/25",SUMIFS(#REF!,#REF!,"Rate",#REF!,"South East",#REF!,$D58),"Check"))</f>
        <v>#REF!</v>
      </c>
      <c r="F58" s="216">
        <f>SUM(CAC!D10:L10)</f>
        <v>134.07621</v>
      </c>
      <c r="G58" s="217" t="e">
        <f t="shared" si="5"/>
        <v>#REF!</v>
      </c>
    </row>
    <row r="59" spans="2:10" ht="14.4" thickBot="1" x14ac:dyDescent="0.3">
      <c r="C59" s="228"/>
      <c r="D59" s="229"/>
      <c r="E59" s="230"/>
      <c r="F59" s="230"/>
      <c r="G59" s="231"/>
    </row>
    <row r="61" spans="2:10" x14ac:dyDescent="0.25">
      <c r="B61" s="195" t="s">
        <v>448</v>
      </c>
      <c r="C61" s="232" t="s">
        <v>479</v>
      </c>
    </row>
    <row r="62" spans="2:10" x14ac:dyDescent="0.25">
      <c r="C62" s="232" t="s">
        <v>480</v>
      </c>
      <c r="E62" s="233" t="e">
        <f>SUMIFS(#REF!,#REF!,"SE",#REF!,"Rate")-SUMIFS(#REF!,#REF!,"SE",#REF!,"Rate",#REF!,"ICC")</f>
        <v>#REF!</v>
      </c>
    </row>
    <row r="63" spans="2:10" x14ac:dyDescent="0.25">
      <c r="C63" s="232" t="s">
        <v>484</v>
      </c>
      <c r="E63" s="233">
        <f>Process!F21+Process!F28+Process!F32+Process!F42+F51+Process!F54</f>
        <v>325.21071999999998</v>
      </c>
    </row>
    <row r="64" spans="2:10" x14ac:dyDescent="0.25">
      <c r="C64" s="232" t="s">
        <v>475</v>
      </c>
      <c r="E64" s="234" t="e">
        <f>E62-E63</f>
        <v>#REF!</v>
      </c>
    </row>
    <row r="66" spans="2:12" ht="15.6" x14ac:dyDescent="0.3">
      <c r="C66" s="201" t="s">
        <v>456</v>
      </c>
    </row>
    <row r="67" spans="2:12" x14ac:dyDescent="0.25">
      <c r="B67" s="195" t="s">
        <v>459</v>
      </c>
      <c r="C67" s="232" t="s">
        <v>492</v>
      </c>
    </row>
    <row r="68" spans="2:12" ht="29.25" customHeight="1" x14ac:dyDescent="0.25">
      <c r="C68" s="540" t="s">
        <v>449</v>
      </c>
      <c r="D68" s="540"/>
      <c r="E68" s="540"/>
      <c r="F68" s="540"/>
      <c r="G68" s="540"/>
      <c r="H68" s="540"/>
      <c r="I68" s="540"/>
      <c r="J68" s="540"/>
      <c r="K68" s="540"/>
      <c r="L68" s="540"/>
    </row>
    <row r="69" spans="2:12" s="207" customFormat="1" ht="27.6" x14ac:dyDescent="0.25">
      <c r="B69" s="199"/>
      <c r="D69" s="235" t="s">
        <v>450</v>
      </c>
      <c r="E69" s="235" t="s">
        <v>451</v>
      </c>
      <c r="F69" s="235" t="s">
        <v>452</v>
      </c>
      <c r="G69" s="235" t="s">
        <v>453</v>
      </c>
      <c r="H69" s="235" t="s">
        <v>454</v>
      </c>
    </row>
    <row r="70" spans="2:12" s="207" customFormat="1" x14ac:dyDescent="0.25">
      <c r="B70" s="199"/>
      <c r="C70" s="128" t="s">
        <v>458</v>
      </c>
      <c r="D70" s="236">
        <v>90057.59</v>
      </c>
      <c r="E70" s="236">
        <v>86109.969999999928</v>
      </c>
      <c r="F70" s="237">
        <v>4.5843936538359858E-2</v>
      </c>
      <c r="G70" s="237">
        <v>4.5772409408772974E-2</v>
      </c>
      <c r="H70" s="237">
        <v>4.629629629629637E-2</v>
      </c>
    </row>
    <row r="71" spans="2:12" x14ac:dyDescent="0.25">
      <c r="C71" s="128" t="str">
        <f>$D$3&amp;" Total Fee-based"</f>
        <v>2023/24 Total Fee-based</v>
      </c>
      <c r="D71" s="236">
        <f>SUM('ACS Fee-Based'!H:H)</f>
        <v>87624.825454545382</v>
      </c>
      <c r="E71" s="236" t="e">
        <f>SUM('ACS Fee-Based'!#REF!)</f>
        <v>#REF!</v>
      </c>
      <c r="F71" s="237" t="e">
        <f>(D71-E71)/E71</f>
        <v>#REF!</v>
      </c>
      <c r="G71" s="237" t="e">
        <f>MIN('ACS Fee-Based'!#REF!)</f>
        <v>#REF!</v>
      </c>
      <c r="H71" s="237" t="e">
        <f>MAX('ACS Fee-Based'!#REF!)</f>
        <v>#REF!</v>
      </c>
    </row>
    <row r="73" spans="2:12" x14ac:dyDescent="0.25">
      <c r="C73" s="128" t="s">
        <v>455</v>
      </c>
    </row>
    <row r="75" spans="2:12" x14ac:dyDescent="0.25">
      <c r="B75" s="195" t="s">
        <v>463</v>
      </c>
      <c r="C75" s="128" t="s">
        <v>460</v>
      </c>
    </row>
    <row r="76" spans="2:12" ht="15.6" x14ac:dyDescent="0.3">
      <c r="C76" s="238" t="s">
        <v>457</v>
      </c>
      <c r="D76" s="199" t="s">
        <v>392</v>
      </c>
      <c r="E76" s="199" t="s">
        <v>393</v>
      </c>
      <c r="F76" s="199" t="s">
        <v>11</v>
      </c>
    </row>
    <row r="77" spans="2:12" x14ac:dyDescent="0.25">
      <c r="C77" s="128" t="s">
        <v>458</v>
      </c>
      <c r="D77" s="236">
        <v>1.9166301369863012</v>
      </c>
      <c r="E77" s="236">
        <v>1.4234520547945206</v>
      </c>
      <c r="F77" s="236">
        <f>SUM(D77:E77)</f>
        <v>3.3400821917808221</v>
      </c>
    </row>
    <row r="78" spans="2:12" x14ac:dyDescent="0.25">
      <c r="C78" s="128" t="str">
        <f>$D$3&amp;" Total Public Lighting"</f>
        <v>2023/24 Total Public Lighting</v>
      </c>
      <c r="D78" s="236">
        <f>SUM('ACS Public Lighting'!D7:D15)</f>
        <v>2.06108</v>
      </c>
      <c r="E78" s="236">
        <f>SUM('ACS Public Lighting'!E7:E15)</f>
        <v>1.53077</v>
      </c>
      <c r="F78" s="236">
        <f>SUM(D78:E78)</f>
        <v>3.59185</v>
      </c>
    </row>
    <row r="79" spans="2:12" x14ac:dyDescent="0.25">
      <c r="C79" s="128" t="s">
        <v>471</v>
      </c>
      <c r="D79" s="236">
        <f>D78-D77</f>
        <v>0.14444986301369878</v>
      </c>
      <c r="E79" s="236">
        <f t="shared" ref="E79:F79" si="6">E78-E77</f>
        <v>0.10731794520547933</v>
      </c>
      <c r="F79" s="236">
        <f t="shared" si="6"/>
        <v>0.25176780821917788</v>
      </c>
    </row>
    <row r="80" spans="2:12" x14ac:dyDescent="0.25">
      <c r="C80" s="128" t="s">
        <v>472</v>
      </c>
      <c r="D80" s="239">
        <f>(D78-D77)/D77</f>
        <v>7.5366582329145129E-2</v>
      </c>
      <c r="E80" s="239">
        <f t="shared" ref="E80:F80" si="7">(E78-E77)/E77</f>
        <v>7.5392736161367213E-2</v>
      </c>
      <c r="F80" s="239">
        <f t="shared" si="7"/>
        <v>7.5377728380074255E-2</v>
      </c>
    </row>
    <row r="82" spans="2:9" x14ac:dyDescent="0.25">
      <c r="B82" s="195" t="s">
        <v>468</v>
      </c>
      <c r="C82" s="128" t="s">
        <v>462</v>
      </c>
    </row>
    <row r="83" spans="2:9" ht="15.6" x14ac:dyDescent="0.3">
      <c r="C83" s="238" t="s">
        <v>464</v>
      </c>
      <c r="D83" s="199" t="s">
        <v>400</v>
      </c>
      <c r="E83" s="199" t="s">
        <v>401</v>
      </c>
      <c r="F83" s="199" t="s">
        <v>465</v>
      </c>
      <c r="G83" s="199" t="s">
        <v>11</v>
      </c>
    </row>
    <row r="84" spans="2:9" x14ac:dyDescent="0.25">
      <c r="C84" s="128" t="s">
        <v>458</v>
      </c>
      <c r="D84" s="240">
        <v>0.108</v>
      </c>
      <c r="E84" s="240">
        <v>3.1480000000000001E-2</v>
      </c>
      <c r="F84" s="240">
        <v>7.7509999999999996E-2</v>
      </c>
      <c r="G84" s="240">
        <f>SUM(D84:F84)</f>
        <v>0.21698999999999999</v>
      </c>
    </row>
    <row r="85" spans="2:9" x14ac:dyDescent="0.25">
      <c r="C85" s="128" t="str">
        <f>$D$3&amp;" Total Public Lighting"</f>
        <v>2023/24 Total Public Lighting</v>
      </c>
      <c r="D85" s="240">
        <f>'ACS Metering'!D8</f>
        <v>0.11615</v>
      </c>
      <c r="E85" s="240">
        <f>'ACS Metering'!D12</f>
        <v>3.3849999999999998E-2</v>
      </c>
      <c r="F85" s="240">
        <f>'ACS Metering'!D16</f>
        <v>8.3360000000000004E-2</v>
      </c>
      <c r="G85" s="240">
        <f>SUM(D85:F85)</f>
        <v>0.23336000000000001</v>
      </c>
    </row>
    <row r="86" spans="2:9" x14ac:dyDescent="0.25">
      <c r="C86" s="128" t="s">
        <v>471</v>
      </c>
      <c r="D86" s="236">
        <f>D85-D84</f>
        <v>8.1500000000000045E-3</v>
      </c>
      <c r="E86" s="236">
        <f t="shared" ref="E86" si="8">E85-E84</f>
        <v>2.3699999999999971E-3</v>
      </c>
      <c r="F86" s="236">
        <f t="shared" ref="F86" si="9">F85-F84</f>
        <v>5.850000000000008E-3</v>
      </c>
      <c r="G86" s="236">
        <f t="shared" ref="G86" si="10">G85-G84</f>
        <v>1.6370000000000023E-2</v>
      </c>
    </row>
    <row r="87" spans="2:9" x14ac:dyDescent="0.25">
      <c r="C87" s="128" t="s">
        <v>472</v>
      </c>
      <c r="D87" s="239">
        <f>(D85-D84)/D84</f>
        <v>7.5462962962963009E-2</v>
      </c>
      <c r="E87" s="239">
        <f t="shared" ref="E87:G87" si="11">(E85-E84)/E84</f>
        <v>7.5285895806861403E-2</v>
      </c>
      <c r="F87" s="239">
        <f t="shared" si="11"/>
        <v>7.5474132370016878E-2</v>
      </c>
      <c r="G87" s="239">
        <f t="shared" si="11"/>
        <v>7.5441264574404462E-2</v>
      </c>
    </row>
    <row r="89" spans="2:9" x14ac:dyDescent="0.25">
      <c r="B89" s="195" t="s">
        <v>478</v>
      </c>
      <c r="C89" s="128" t="s">
        <v>469</v>
      </c>
    </row>
    <row r="90" spans="2:9" ht="42" x14ac:dyDescent="0.3">
      <c r="C90" s="238" t="s">
        <v>470</v>
      </c>
      <c r="D90" s="235" t="s">
        <v>405</v>
      </c>
      <c r="E90" s="235" t="s">
        <v>406</v>
      </c>
      <c r="F90" s="235" t="s">
        <v>407</v>
      </c>
      <c r="G90" s="235" t="s">
        <v>408</v>
      </c>
      <c r="H90" s="235" t="s">
        <v>409</v>
      </c>
      <c r="I90" s="199" t="s">
        <v>11</v>
      </c>
    </row>
    <row r="91" spans="2:9" x14ac:dyDescent="0.25">
      <c r="C91" s="128" t="s">
        <v>458</v>
      </c>
      <c r="D91" s="240">
        <v>0.56958904109589048</v>
      </c>
      <c r="E91" s="240">
        <v>0.73068493150684932</v>
      </c>
      <c r="F91" s="240">
        <v>0.80386301369863022</v>
      </c>
      <c r="G91" s="240">
        <v>0.83789041095890404</v>
      </c>
      <c r="H91" s="240">
        <v>0.84624657534246572</v>
      </c>
      <c r="I91" s="240">
        <f>SUM(D91:H91)</f>
        <v>3.7882739726027399</v>
      </c>
    </row>
    <row r="92" spans="2:9" x14ac:dyDescent="0.25">
      <c r="C92" s="128" t="str">
        <f>$D$3&amp;" Total Public Lighting"</f>
        <v>2023/24 Total Public Lighting</v>
      </c>
      <c r="D92" s="240">
        <f>VLOOKUP(D$90,'ACS Security Lighting'!$C$6:$D$10,2,0)</f>
        <v>0.61667000000000005</v>
      </c>
      <c r="E92" s="240">
        <f>VLOOKUP(E$90,'ACS Security Lighting'!$C$6:$D$10,2,0)</f>
        <v>0.79107000000000005</v>
      </c>
      <c r="F92" s="240">
        <f>VLOOKUP(F$90,'ACS Security Lighting'!$C$6:$D$10,2,0)</f>
        <v>0.87029999999999996</v>
      </c>
      <c r="G92" s="240">
        <f>VLOOKUP(G$90,'ACS Security Lighting'!$C$6:$D$10,2,0)</f>
        <v>0.90712999999999999</v>
      </c>
      <c r="H92" s="240">
        <f>VLOOKUP(H$90,'ACS Security Lighting'!$C$6:$D$10,2,0)</f>
        <v>0.91617000000000004</v>
      </c>
      <c r="I92" s="240">
        <f>SUM(D92:H92)</f>
        <v>4.1013399999999995</v>
      </c>
    </row>
    <row r="93" spans="2:9" x14ac:dyDescent="0.25">
      <c r="C93" s="128" t="s">
        <v>471</v>
      </c>
      <c r="D93" s="236">
        <f>D92-D91</f>
        <v>4.7080958904109571E-2</v>
      </c>
      <c r="E93" s="236">
        <f t="shared" ref="E93" si="12">E92-E91</f>
        <v>6.0385068493150729E-2</v>
      </c>
      <c r="F93" s="236">
        <f t="shared" ref="F93" si="13">F92-F91</f>
        <v>6.6436986301369738E-2</v>
      </c>
      <c r="G93" s="236">
        <f t="shared" ref="G93" si="14">G92-G91</f>
        <v>6.923958904109595E-2</v>
      </c>
      <c r="H93" s="236">
        <f t="shared" ref="H93" si="15">H92-H91</f>
        <v>6.9923424657534317E-2</v>
      </c>
      <c r="I93" s="236">
        <f t="shared" ref="I93" si="16">I92-I91</f>
        <v>0.31306602739725964</v>
      </c>
    </row>
    <row r="94" spans="2:9" x14ac:dyDescent="0.25">
      <c r="C94" s="128" t="s">
        <v>472</v>
      </c>
      <c r="D94" s="239">
        <f>(D92-D91)/D91</f>
        <v>8.2657768157768111E-2</v>
      </c>
      <c r="E94" s="239">
        <f t="shared" ref="E94:G94" si="17">(E92-E91)/E91</f>
        <v>8.2641732283464622E-2</v>
      </c>
      <c r="F94" s="239">
        <f t="shared" si="17"/>
        <v>8.2647149040591505E-2</v>
      </c>
      <c r="G94" s="239">
        <f t="shared" si="17"/>
        <v>8.2635614557106968E-2</v>
      </c>
      <c r="H94" s="239">
        <f t="shared" ref="H94:I94" si="18">(H92-H91)/H91</f>
        <v>8.262771950271959E-2</v>
      </c>
      <c r="I94" s="239">
        <f t="shared" si="18"/>
        <v>8.2640809419115779E-2</v>
      </c>
    </row>
  </sheetData>
  <mergeCells count="3">
    <mergeCell ref="C68:L68"/>
    <mergeCell ref="C15:J15"/>
    <mergeCell ref="C8:L9"/>
  </mergeCells>
  <dataValidations count="1">
    <dataValidation type="list" allowBlank="1" showInputMessage="1" showErrorMessage="1" sqref="D3" xr:uid="{26B34437-DD34-4783-B19E-96D1905BED0F}">
      <formula1>#REF!</formula1>
    </dataValidation>
  </dataValidations>
  <printOptions horizontalCentered="1"/>
  <pageMargins left="0.11811023622047245" right="0.11811023622047245" top="0.35433070866141736" bottom="0.35433070866141736" header="0.31496062992125984" footer="0.31496062992125984"/>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0998-6057-4A96-924A-82475C785E2D}">
  <sheetPr>
    <pageSetUpPr fitToPage="1"/>
  </sheetPr>
  <dimension ref="A1:I186"/>
  <sheetViews>
    <sheetView zoomScale="80" zoomScaleNormal="80" zoomScaleSheetLayoutView="70" workbookViewId="0">
      <pane ySplit="4" topLeftCell="A122" activePane="bottomLeft" state="frozen"/>
      <selection activeCell="C136" sqref="C136"/>
      <selection pane="bottomLeft" activeCell="N127" sqref="N127"/>
    </sheetView>
  </sheetViews>
  <sheetFormatPr defaultColWidth="9.109375" defaultRowHeight="13.2" x14ac:dyDescent="0.25"/>
  <cols>
    <col min="1" max="1" width="3.6640625" style="180" customWidth="1"/>
    <col min="2" max="2" width="14.6640625" style="180" customWidth="1"/>
    <col min="3" max="3" width="30.6640625" style="180" customWidth="1"/>
    <col min="4" max="4" width="25.6640625" style="180" customWidth="1"/>
    <col min="5" max="5" width="80.6640625" style="180" customWidth="1"/>
    <col min="6" max="6" width="25.6640625" style="180" customWidth="1"/>
    <col min="7" max="7" width="16.6640625" style="192" customWidth="1"/>
    <col min="8" max="8" width="14.6640625" style="192" customWidth="1"/>
    <col min="9" max="9" width="15.44140625" style="192" customWidth="1"/>
    <col min="10" max="16384" width="9.109375" style="180"/>
  </cols>
  <sheetData>
    <row r="1" spans="1:9" s="176" customFormat="1" ht="15.6" x14ac:dyDescent="0.25">
      <c r="B1" s="11" t="s">
        <v>527</v>
      </c>
      <c r="G1" s="179"/>
      <c r="H1" s="179"/>
      <c r="I1" s="179"/>
    </row>
    <row r="2" spans="1:9" s="176" customFormat="1" ht="15.6" x14ac:dyDescent="0.25">
      <c r="B2" s="11" t="s">
        <v>220</v>
      </c>
      <c r="G2" s="179"/>
      <c r="H2" s="179"/>
      <c r="I2" s="179"/>
    </row>
    <row r="3" spans="1:9" s="176" customFormat="1" ht="13.8" thickBot="1" x14ac:dyDescent="0.3">
      <c r="G3" s="179"/>
      <c r="H3" s="179"/>
      <c r="I3" s="179"/>
    </row>
    <row r="4" spans="1:9" ht="39.9" customHeight="1" x14ac:dyDescent="0.25">
      <c r="B4" s="64" t="s">
        <v>221</v>
      </c>
      <c r="C4" s="335" t="s">
        <v>222</v>
      </c>
      <c r="D4" s="335" t="s">
        <v>223</v>
      </c>
      <c r="E4" s="335" t="s">
        <v>224</v>
      </c>
      <c r="F4" s="335" t="s">
        <v>225</v>
      </c>
      <c r="G4" s="65" t="s">
        <v>226</v>
      </c>
      <c r="H4" s="65" t="s">
        <v>9</v>
      </c>
      <c r="I4" s="66" t="s">
        <v>528</v>
      </c>
    </row>
    <row r="5" spans="1:9" ht="45" customHeight="1" x14ac:dyDescent="0.25">
      <c r="A5" s="181"/>
      <c r="B5" s="182" t="s">
        <v>227</v>
      </c>
      <c r="C5" s="183" t="s">
        <v>228</v>
      </c>
      <c r="D5" s="183" t="s">
        <v>229</v>
      </c>
      <c r="E5" s="183" t="s">
        <v>87</v>
      </c>
      <c r="F5" s="183" t="s">
        <v>88</v>
      </c>
      <c r="G5" s="184" t="s">
        <v>230</v>
      </c>
      <c r="H5" s="534">
        <v>0</v>
      </c>
      <c r="I5" s="537" t="s">
        <v>529</v>
      </c>
    </row>
    <row r="6" spans="1:9" ht="45" customHeight="1" x14ac:dyDescent="0.25">
      <c r="B6" s="185" t="s">
        <v>231</v>
      </c>
      <c r="C6" s="186" t="s">
        <v>228</v>
      </c>
      <c r="D6" s="186" t="s">
        <v>229</v>
      </c>
      <c r="E6" s="186" t="s">
        <v>87</v>
      </c>
      <c r="F6" s="186" t="s">
        <v>89</v>
      </c>
      <c r="G6" s="187" t="s">
        <v>230</v>
      </c>
      <c r="H6" s="535">
        <v>0</v>
      </c>
      <c r="I6" s="538" t="s">
        <v>529</v>
      </c>
    </row>
    <row r="7" spans="1:9" ht="45" customHeight="1" x14ac:dyDescent="0.25">
      <c r="B7" s="185" t="s">
        <v>232</v>
      </c>
      <c r="C7" s="186" t="s">
        <v>228</v>
      </c>
      <c r="D7" s="186" t="s">
        <v>229</v>
      </c>
      <c r="E7" s="186" t="s">
        <v>87</v>
      </c>
      <c r="F7" s="186" t="s">
        <v>90</v>
      </c>
      <c r="G7" s="187" t="s">
        <v>230</v>
      </c>
      <c r="H7" s="535">
        <v>0</v>
      </c>
      <c r="I7" s="538" t="s">
        <v>529</v>
      </c>
    </row>
    <row r="8" spans="1:9" ht="45" customHeight="1" x14ac:dyDescent="0.25">
      <c r="B8" s="185" t="s">
        <v>233</v>
      </c>
      <c r="C8" s="186" t="s">
        <v>228</v>
      </c>
      <c r="D8" s="186" t="s">
        <v>229</v>
      </c>
      <c r="E8" s="186" t="s">
        <v>87</v>
      </c>
      <c r="F8" s="186" t="s">
        <v>91</v>
      </c>
      <c r="G8" s="187" t="s">
        <v>230</v>
      </c>
      <c r="H8" s="535">
        <v>0</v>
      </c>
      <c r="I8" s="538" t="s">
        <v>529</v>
      </c>
    </row>
    <row r="9" spans="1:9" ht="45" customHeight="1" x14ac:dyDescent="0.25">
      <c r="B9" s="185" t="s">
        <v>234</v>
      </c>
      <c r="C9" s="186" t="s">
        <v>228</v>
      </c>
      <c r="D9" s="186" t="s">
        <v>229</v>
      </c>
      <c r="E9" s="186" t="s">
        <v>87</v>
      </c>
      <c r="F9" s="186" t="s">
        <v>92</v>
      </c>
      <c r="G9" s="187" t="s">
        <v>230</v>
      </c>
      <c r="H9" s="535">
        <v>0</v>
      </c>
      <c r="I9" s="538" t="s">
        <v>529</v>
      </c>
    </row>
    <row r="10" spans="1:9" ht="45" customHeight="1" x14ac:dyDescent="0.25">
      <c r="B10" s="185" t="s">
        <v>235</v>
      </c>
      <c r="C10" s="186" t="s">
        <v>228</v>
      </c>
      <c r="D10" s="186" t="s">
        <v>229</v>
      </c>
      <c r="E10" s="186" t="s">
        <v>87</v>
      </c>
      <c r="F10" s="186" t="s">
        <v>93</v>
      </c>
      <c r="G10" s="187" t="s">
        <v>230</v>
      </c>
      <c r="H10" s="535">
        <v>0</v>
      </c>
      <c r="I10" s="538" t="s">
        <v>529</v>
      </c>
    </row>
    <row r="11" spans="1:9" ht="30" customHeight="1" x14ac:dyDescent="0.25">
      <c r="B11" s="185" t="s">
        <v>236</v>
      </c>
      <c r="C11" s="186" t="s">
        <v>228</v>
      </c>
      <c r="D11" s="186" t="s">
        <v>229</v>
      </c>
      <c r="E11" s="186" t="s">
        <v>94</v>
      </c>
      <c r="F11" s="186" t="s">
        <v>95</v>
      </c>
      <c r="G11" s="187" t="s">
        <v>230</v>
      </c>
      <c r="H11" s="535">
        <v>0</v>
      </c>
      <c r="I11" s="538" t="s">
        <v>529</v>
      </c>
    </row>
    <row r="12" spans="1:9" ht="30" customHeight="1" x14ac:dyDescent="0.25">
      <c r="B12" s="185" t="s">
        <v>237</v>
      </c>
      <c r="C12" s="186" t="s">
        <v>228</v>
      </c>
      <c r="D12" s="186" t="s">
        <v>229</v>
      </c>
      <c r="E12" s="186" t="s">
        <v>94</v>
      </c>
      <c r="F12" s="186" t="s">
        <v>96</v>
      </c>
      <c r="G12" s="187" t="s">
        <v>230</v>
      </c>
      <c r="H12" s="535">
        <v>0</v>
      </c>
      <c r="I12" s="538" t="s">
        <v>529</v>
      </c>
    </row>
    <row r="13" spans="1:9" ht="30" customHeight="1" x14ac:dyDescent="0.25">
      <c r="B13" s="185" t="s">
        <v>238</v>
      </c>
      <c r="C13" s="186" t="s">
        <v>228</v>
      </c>
      <c r="D13" s="186" t="s">
        <v>229</v>
      </c>
      <c r="E13" s="186" t="s">
        <v>94</v>
      </c>
      <c r="F13" s="186" t="s">
        <v>97</v>
      </c>
      <c r="G13" s="187" t="s">
        <v>230</v>
      </c>
      <c r="H13" s="535">
        <v>0</v>
      </c>
      <c r="I13" s="538" t="s">
        <v>529</v>
      </c>
    </row>
    <row r="14" spans="1:9" ht="30" customHeight="1" x14ac:dyDescent="0.25">
      <c r="B14" s="185" t="s">
        <v>239</v>
      </c>
      <c r="C14" s="186" t="s">
        <v>228</v>
      </c>
      <c r="D14" s="186" t="s">
        <v>240</v>
      </c>
      <c r="E14" s="186" t="s">
        <v>98</v>
      </c>
      <c r="F14" s="186" t="s">
        <v>88</v>
      </c>
      <c r="G14" s="187" t="s">
        <v>230</v>
      </c>
      <c r="H14" s="535">
        <v>52.909090909090907</v>
      </c>
      <c r="I14" s="538" t="s">
        <v>529</v>
      </c>
    </row>
    <row r="15" spans="1:9" ht="30" customHeight="1" x14ac:dyDescent="0.25">
      <c r="B15" s="185" t="s">
        <v>241</v>
      </c>
      <c r="C15" s="186" t="s">
        <v>228</v>
      </c>
      <c r="D15" s="186" t="s">
        <v>240</v>
      </c>
      <c r="E15" s="186" t="s">
        <v>98</v>
      </c>
      <c r="F15" s="186" t="s">
        <v>90</v>
      </c>
      <c r="G15" s="187" t="s">
        <v>230</v>
      </c>
      <c r="H15" s="535">
        <v>52.909090909090907</v>
      </c>
      <c r="I15" s="538" t="s">
        <v>529</v>
      </c>
    </row>
    <row r="16" spans="1:9" ht="30" customHeight="1" x14ac:dyDescent="0.25">
      <c r="B16" s="185" t="s">
        <v>242</v>
      </c>
      <c r="C16" s="186" t="s">
        <v>228</v>
      </c>
      <c r="D16" s="186" t="s">
        <v>240</v>
      </c>
      <c r="E16" s="186" t="s">
        <v>98</v>
      </c>
      <c r="F16" s="186" t="s">
        <v>89</v>
      </c>
      <c r="G16" s="187" t="s">
        <v>230</v>
      </c>
      <c r="H16" s="535">
        <v>125.22</v>
      </c>
      <c r="I16" s="538" t="s">
        <v>529</v>
      </c>
    </row>
    <row r="17" spans="2:9" ht="30" customHeight="1" x14ac:dyDescent="0.25">
      <c r="B17" s="185" t="s">
        <v>243</v>
      </c>
      <c r="C17" s="186" t="s">
        <v>228</v>
      </c>
      <c r="D17" s="186" t="s">
        <v>240</v>
      </c>
      <c r="E17" s="186" t="s">
        <v>98</v>
      </c>
      <c r="F17" s="186" t="s">
        <v>91</v>
      </c>
      <c r="G17" s="187" t="s">
        <v>230</v>
      </c>
      <c r="H17" s="535">
        <v>127.59090909090908</v>
      </c>
      <c r="I17" s="538" t="s">
        <v>529</v>
      </c>
    </row>
    <row r="18" spans="2:9" ht="30" customHeight="1" x14ac:dyDescent="0.25">
      <c r="B18" s="185" t="s">
        <v>244</v>
      </c>
      <c r="C18" s="186" t="s">
        <v>228</v>
      </c>
      <c r="D18" s="186" t="s">
        <v>240</v>
      </c>
      <c r="E18" s="186" t="s">
        <v>98</v>
      </c>
      <c r="F18" s="186" t="s">
        <v>99</v>
      </c>
      <c r="G18" s="187" t="s">
        <v>230</v>
      </c>
      <c r="H18" s="535">
        <v>125.22</v>
      </c>
      <c r="I18" s="538" t="s">
        <v>529</v>
      </c>
    </row>
    <row r="19" spans="2:9" ht="30" customHeight="1" x14ac:dyDescent="0.25">
      <c r="B19" s="185" t="s">
        <v>245</v>
      </c>
      <c r="C19" s="186" t="s">
        <v>228</v>
      </c>
      <c r="D19" s="186" t="s">
        <v>240</v>
      </c>
      <c r="E19" s="186" t="s">
        <v>98</v>
      </c>
      <c r="F19" s="186" t="s">
        <v>100</v>
      </c>
      <c r="G19" s="187" t="s">
        <v>230</v>
      </c>
      <c r="H19" s="535">
        <v>127.59090909090908</v>
      </c>
      <c r="I19" s="538" t="s">
        <v>529</v>
      </c>
    </row>
    <row r="20" spans="2:9" ht="30" customHeight="1" x14ac:dyDescent="0.25">
      <c r="B20" s="185" t="s">
        <v>246</v>
      </c>
      <c r="C20" s="186" t="s">
        <v>228</v>
      </c>
      <c r="D20" s="186" t="s">
        <v>240</v>
      </c>
      <c r="E20" s="186" t="s">
        <v>101</v>
      </c>
      <c r="F20" s="186" t="s">
        <v>95</v>
      </c>
      <c r="G20" s="187" t="s">
        <v>230</v>
      </c>
      <c r="H20" s="535">
        <v>0</v>
      </c>
      <c r="I20" s="538" t="s">
        <v>529</v>
      </c>
    </row>
    <row r="21" spans="2:9" ht="30" customHeight="1" x14ac:dyDescent="0.25">
      <c r="B21" s="185" t="s">
        <v>247</v>
      </c>
      <c r="C21" s="186" t="s">
        <v>228</v>
      </c>
      <c r="D21" s="186" t="s">
        <v>240</v>
      </c>
      <c r="E21" s="186" t="s">
        <v>101</v>
      </c>
      <c r="F21" s="186" t="s">
        <v>96</v>
      </c>
      <c r="G21" s="187" t="s">
        <v>230</v>
      </c>
      <c r="H21" s="535">
        <v>95.92</v>
      </c>
      <c r="I21" s="538" t="s">
        <v>529</v>
      </c>
    </row>
    <row r="22" spans="2:9" ht="30" customHeight="1" x14ac:dyDescent="0.25">
      <c r="B22" s="185" t="s">
        <v>248</v>
      </c>
      <c r="C22" s="186" t="s">
        <v>228</v>
      </c>
      <c r="D22" s="186" t="s">
        <v>240</v>
      </c>
      <c r="E22" s="186" t="s">
        <v>101</v>
      </c>
      <c r="F22" s="186" t="s">
        <v>102</v>
      </c>
      <c r="G22" s="187" t="s">
        <v>230</v>
      </c>
      <c r="H22" s="535">
        <v>95.92</v>
      </c>
      <c r="I22" s="538" t="s">
        <v>529</v>
      </c>
    </row>
    <row r="23" spans="2:9" ht="30" customHeight="1" x14ac:dyDescent="0.25">
      <c r="B23" s="185" t="s">
        <v>249</v>
      </c>
      <c r="C23" s="186" t="s">
        <v>228</v>
      </c>
      <c r="D23" s="186" t="s">
        <v>240</v>
      </c>
      <c r="E23" s="186" t="s">
        <v>101</v>
      </c>
      <c r="F23" s="186" t="s">
        <v>97</v>
      </c>
      <c r="G23" s="187" t="s">
        <v>230</v>
      </c>
      <c r="H23" s="535">
        <v>52.909090909090907</v>
      </c>
      <c r="I23" s="538" t="s">
        <v>529</v>
      </c>
    </row>
    <row r="24" spans="2:9" ht="30" customHeight="1" x14ac:dyDescent="0.25">
      <c r="B24" s="185" t="s">
        <v>250</v>
      </c>
      <c r="C24" s="186" t="s">
        <v>228</v>
      </c>
      <c r="D24" s="186" t="s">
        <v>240</v>
      </c>
      <c r="E24" s="186" t="s">
        <v>103</v>
      </c>
      <c r="F24" s="186" t="s">
        <v>88</v>
      </c>
      <c r="G24" s="187" t="s">
        <v>230</v>
      </c>
      <c r="H24" s="535">
        <v>0</v>
      </c>
      <c r="I24" s="538" t="s">
        <v>529</v>
      </c>
    </row>
    <row r="25" spans="2:9" ht="30" customHeight="1" x14ac:dyDescent="0.25">
      <c r="B25" s="185" t="s">
        <v>251</v>
      </c>
      <c r="C25" s="186" t="s">
        <v>228</v>
      </c>
      <c r="D25" s="186" t="s">
        <v>240</v>
      </c>
      <c r="E25" s="186" t="s">
        <v>103</v>
      </c>
      <c r="F25" s="186" t="s">
        <v>90</v>
      </c>
      <c r="G25" s="187" t="s">
        <v>230</v>
      </c>
      <c r="H25" s="535">
        <v>0</v>
      </c>
      <c r="I25" s="538" t="s">
        <v>529</v>
      </c>
    </row>
    <row r="26" spans="2:9" ht="30" customHeight="1" x14ac:dyDescent="0.25">
      <c r="B26" s="185" t="s">
        <v>252</v>
      </c>
      <c r="C26" s="186" t="s">
        <v>228</v>
      </c>
      <c r="D26" s="186" t="s">
        <v>240</v>
      </c>
      <c r="E26" s="186" t="s">
        <v>103</v>
      </c>
      <c r="F26" s="186" t="s">
        <v>89</v>
      </c>
      <c r="G26" s="187" t="s">
        <v>230</v>
      </c>
      <c r="H26" s="535">
        <v>127.59090909090908</v>
      </c>
      <c r="I26" s="538" t="s">
        <v>529</v>
      </c>
    </row>
    <row r="27" spans="2:9" ht="30" customHeight="1" x14ac:dyDescent="0.25">
      <c r="B27" s="185" t="s">
        <v>253</v>
      </c>
      <c r="C27" s="186" t="s">
        <v>228</v>
      </c>
      <c r="D27" s="186" t="s">
        <v>240</v>
      </c>
      <c r="E27" s="186" t="s">
        <v>103</v>
      </c>
      <c r="F27" s="186" t="s">
        <v>91</v>
      </c>
      <c r="G27" s="187" t="s">
        <v>230</v>
      </c>
      <c r="H27" s="535">
        <v>127.59090909090908</v>
      </c>
      <c r="I27" s="538" t="s">
        <v>529</v>
      </c>
    </row>
    <row r="28" spans="2:9" ht="30" customHeight="1" x14ac:dyDescent="0.25">
      <c r="B28" s="185" t="s">
        <v>254</v>
      </c>
      <c r="C28" s="186" t="s">
        <v>228</v>
      </c>
      <c r="D28" s="186" t="s">
        <v>240</v>
      </c>
      <c r="E28" s="186" t="s">
        <v>103</v>
      </c>
      <c r="F28" s="186" t="s">
        <v>99</v>
      </c>
      <c r="G28" s="187" t="s">
        <v>230</v>
      </c>
      <c r="H28" s="535">
        <v>127.59090909090908</v>
      </c>
      <c r="I28" s="538" t="s">
        <v>529</v>
      </c>
    </row>
    <row r="29" spans="2:9" ht="30" customHeight="1" x14ac:dyDescent="0.25">
      <c r="B29" s="185" t="s">
        <v>255</v>
      </c>
      <c r="C29" s="186" t="s">
        <v>228</v>
      </c>
      <c r="D29" s="186" t="s">
        <v>240</v>
      </c>
      <c r="E29" s="186" t="s">
        <v>103</v>
      </c>
      <c r="F29" s="186" t="s">
        <v>100</v>
      </c>
      <c r="G29" s="187" t="s">
        <v>230</v>
      </c>
      <c r="H29" s="535">
        <v>127.59090909090908</v>
      </c>
      <c r="I29" s="538" t="s">
        <v>529</v>
      </c>
    </row>
    <row r="30" spans="2:9" ht="45" customHeight="1" x14ac:dyDescent="0.25">
      <c r="B30" s="185" t="s">
        <v>256</v>
      </c>
      <c r="C30" s="186" t="s">
        <v>228</v>
      </c>
      <c r="D30" s="186" t="s">
        <v>240</v>
      </c>
      <c r="E30" s="186" t="s">
        <v>104</v>
      </c>
      <c r="F30" s="186" t="s">
        <v>88</v>
      </c>
      <c r="G30" s="187" t="s">
        <v>230</v>
      </c>
      <c r="H30" s="535">
        <v>52.909090909090907</v>
      </c>
      <c r="I30" s="538" t="s">
        <v>529</v>
      </c>
    </row>
    <row r="31" spans="2:9" ht="45" customHeight="1" x14ac:dyDescent="0.25">
      <c r="B31" s="185" t="s">
        <v>257</v>
      </c>
      <c r="C31" s="186" t="s">
        <v>228</v>
      </c>
      <c r="D31" s="186" t="s">
        <v>240</v>
      </c>
      <c r="E31" s="186" t="s">
        <v>104</v>
      </c>
      <c r="F31" s="186" t="s">
        <v>89</v>
      </c>
      <c r="G31" s="187" t="s">
        <v>230</v>
      </c>
      <c r="H31" s="535">
        <v>127.59090909090908</v>
      </c>
      <c r="I31" s="538" t="s">
        <v>529</v>
      </c>
    </row>
    <row r="32" spans="2:9" ht="45" customHeight="1" x14ac:dyDescent="0.25">
      <c r="B32" s="185" t="s">
        <v>258</v>
      </c>
      <c r="C32" s="186" t="s">
        <v>228</v>
      </c>
      <c r="D32" s="186" t="s">
        <v>240</v>
      </c>
      <c r="E32" s="186" t="s">
        <v>104</v>
      </c>
      <c r="F32" s="186" t="s">
        <v>99</v>
      </c>
      <c r="G32" s="187" t="s">
        <v>230</v>
      </c>
      <c r="H32" s="535">
        <v>127.59090909090908</v>
      </c>
      <c r="I32" s="538" t="s">
        <v>529</v>
      </c>
    </row>
    <row r="33" spans="2:9" ht="45" customHeight="1" x14ac:dyDescent="0.25">
      <c r="B33" s="185" t="s">
        <v>259</v>
      </c>
      <c r="C33" s="186" t="s">
        <v>228</v>
      </c>
      <c r="D33" s="186" t="s">
        <v>240</v>
      </c>
      <c r="E33" s="186" t="s">
        <v>104</v>
      </c>
      <c r="F33" s="186" t="s">
        <v>90</v>
      </c>
      <c r="G33" s="187" t="s">
        <v>230</v>
      </c>
      <c r="H33" s="535">
        <v>52.909090909090907</v>
      </c>
      <c r="I33" s="538" t="s">
        <v>529</v>
      </c>
    </row>
    <row r="34" spans="2:9" ht="45" customHeight="1" x14ac:dyDescent="0.25">
      <c r="B34" s="185" t="s">
        <v>260</v>
      </c>
      <c r="C34" s="186" t="s">
        <v>228</v>
      </c>
      <c r="D34" s="186" t="s">
        <v>240</v>
      </c>
      <c r="E34" s="186" t="s">
        <v>104</v>
      </c>
      <c r="F34" s="186" t="s">
        <v>91</v>
      </c>
      <c r="G34" s="187" t="s">
        <v>230</v>
      </c>
      <c r="H34" s="535">
        <v>127.59090909090908</v>
      </c>
      <c r="I34" s="538" t="s">
        <v>529</v>
      </c>
    </row>
    <row r="35" spans="2:9" ht="54" customHeight="1" x14ac:dyDescent="0.25">
      <c r="B35" s="185" t="s">
        <v>261</v>
      </c>
      <c r="C35" s="186" t="s">
        <v>228</v>
      </c>
      <c r="D35" s="186" t="s">
        <v>240</v>
      </c>
      <c r="E35" s="186" t="s">
        <v>104</v>
      </c>
      <c r="F35" s="186" t="s">
        <v>100</v>
      </c>
      <c r="G35" s="187" t="s">
        <v>230</v>
      </c>
      <c r="H35" s="535">
        <v>127.59090909090908</v>
      </c>
      <c r="I35" s="538" t="s">
        <v>529</v>
      </c>
    </row>
    <row r="36" spans="2:9" ht="39.6" x14ac:dyDescent="0.25">
      <c r="B36" s="185" t="s">
        <v>262</v>
      </c>
      <c r="C36" s="186" t="s">
        <v>228</v>
      </c>
      <c r="D36" s="186" t="s">
        <v>263</v>
      </c>
      <c r="E36" s="186" t="s">
        <v>105</v>
      </c>
      <c r="F36" s="186" t="s">
        <v>106</v>
      </c>
      <c r="G36" s="187" t="s">
        <v>230</v>
      </c>
      <c r="H36" s="535">
        <v>406.72</v>
      </c>
      <c r="I36" s="538" t="s">
        <v>530</v>
      </c>
    </row>
    <row r="37" spans="2:9" ht="45" customHeight="1" x14ac:dyDescent="0.25">
      <c r="B37" s="185" t="s">
        <v>264</v>
      </c>
      <c r="C37" s="186" t="s">
        <v>228</v>
      </c>
      <c r="D37" s="186" t="s">
        <v>263</v>
      </c>
      <c r="E37" s="186" t="s">
        <v>105</v>
      </c>
      <c r="F37" s="186" t="s">
        <v>107</v>
      </c>
      <c r="G37" s="187" t="s">
        <v>230</v>
      </c>
      <c r="H37" s="535">
        <v>569.58000000000004</v>
      </c>
      <c r="I37" s="538" t="s">
        <v>530</v>
      </c>
    </row>
    <row r="38" spans="2:9" ht="45" customHeight="1" x14ac:dyDescent="0.25">
      <c r="B38" s="185" t="s">
        <v>265</v>
      </c>
      <c r="C38" s="186" t="s">
        <v>228</v>
      </c>
      <c r="D38" s="186" t="s">
        <v>263</v>
      </c>
      <c r="E38" s="186" t="s">
        <v>108</v>
      </c>
      <c r="F38" s="188" t="s">
        <v>109</v>
      </c>
      <c r="G38" s="187" t="s">
        <v>230</v>
      </c>
      <c r="H38" s="535">
        <v>869.05</v>
      </c>
      <c r="I38" s="538" t="s">
        <v>530</v>
      </c>
    </row>
    <row r="39" spans="2:9" ht="45" customHeight="1" x14ac:dyDescent="0.25">
      <c r="B39" s="185" t="s">
        <v>266</v>
      </c>
      <c r="C39" s="186" t="s">
        <v>228</v>
      </c>
      <c r="D39" s="186" t="s">
        <v>263</v>
      </c>
      <c r="E39" s="186" t="s">
        <v>108</v>
      </c>
      <c r="F39" s="186" t="s">
        <v>110</v>
      </c>
      <c r="G39" s="187" t="s">
        <v>230</v>
      </c>
      <c r="H39" s="535">
        <v>1042.8499999999999</v>
      </c>
      <c r="I39" s="538" t="s">
        <v>530</v>
      </c>
    </row>
    <row r="40" spans="2:9" ht="45" customHeight="1" x14ac:dyDescent="0.25">
      <c r="B40" s="185" t="s">
        <v>267</v>
      </c>
      <c r="C40" s="186" t="s">
        <v>228</v>
      </c>
      <c r="D40" s="186" t="s">
        <v>263</v>
      </c>
      <c r="E40" s="186" t="s">
        <v>108</v>
      </c>
      <c r="F40" s="186" t="s">
        <v>111</v>
      </c>
      <c r="G40" s="187" t="s">
        <v>268</v>
      </c>
      <c r="H40" s="535">
        <v>1570.02</v>
      </c>
      <c r="I40" s="538" t="s">
        <v>530</v>
      </c>
    </row>
    <row r="41" spans="2:9" ht="45" customHeight="1" x14ac:dyDescent="0.25">
      <c r="B41" s="185" t="s">
        <v>269</v>
      </c>
      <c r="C41" s="186" t="s">
        <v>228</v>
      </c>
      <c r="D41" s="186" t="s">
        <v>263</v>
      </c>
      <c r="E41" s="186" t="s">
        <v>108</v>
      </c>
      <c r="F41" s="186" t="s">
        <v>112</v>
      </c>
      <c r="G41" s="187" t="s">
        <v>268</v>
      </c>
      <c r="H41" s="535">
        <v>1743.83</v>
      </c>
      <c r="I41" s="538" t="s">
        <v>530</v>
      </c>
    </row>
    <row r="42" spans="2:9" ht="45" customHeight="1" x14ac:dyDescent="0.25">
      <c r="B42" s="185" t="s">
        <v>270</v>
      </c>
      <c r="C42" s="186" t="s">
        <v>228</v>
      </c>
      <c r="D42" s="186" t="s">
        <v>263</v>
      </c>
      <c r="E42" s="186" t="s">
        <v>108</v>
      </c>
      <c r="F42" s="186" t="s">
        <v>113</v>
      </c>
      <c r="G42" s="187" t="s">
        <v>230</v>
      </c>
      <c r="H42" s="535">
        <v>1217.05</v>
      </c>
      <c r="I42" s="538" t="s">
        <v>530</v>
      </c>
    </row>
    <row r="43" spans="2:9" ht="45" customHeight="1" x14ac:dyDescent="0.25">
      <c r="B43" s="185" t="s">
        <v>271</v>
      </c>
      <c r="C43" s="186" t="s">
        <v>228</v>
      </c>
      <c r="D43" s="186" t="s">
        <v>263</v>
      </c>
      <c r="E43" s="186" t="s">
        <v>108</v>
      </c>
      <c r="F43" s="186" t="s">
        <v>114</v>
      </c>
      <c r="G43" s="187" t="s">
        <v>230</v>
      </c>
      <c r="H43" s="535">
        <v>1460.45</v>
      </c>
      <c r="I43" s="538" t="s">
        <v>530</v>
      </c>
    </row>
    <row r="44" spans="2:9" ht="45" customHeight="1" x14ac:dyDescent="0.25">
      <c r="B44" s="185" t="s">
        <v>272</v>
      </c>
      <c r="C44" s="186" t="s">
        <v>228</v>
      </c>
      <c r="D44" s="186" t="s">
        <v>263</v>
      </c>
      <c r="E44" s="186" t="s">
        <v>108</v>
      </c>
      <c r="F44" s="186" t="s">
        <v>115</v>
      </c>
      <c r="G44" s="187" t="s">
        <v>268</v>
      </c>
      <c r="H44" s="535">
        <v>1918.02</v>
      </c>
      <c r="I44" s="538" t="s">
        <v>530</v>
      </c>
    </row>
    <row r="45" spans="2:9" ht="45" customHeight="1" x14ac:dyDescent="0.25">
      <c r="B45" s="185" t="s">
        <v>273</v>
      </c>
      <c r="C45" s="186" t="s">
        <v>228</v>
      </c>
      <c r="D45" s="186" t="s">
        <v>263</v>
      </c>
      <c r="E45" s="186" t="s">
        <v>108</v>
      </c>
      <c r="F45" s="186" t="s">
        <v>116</v>
      </c>
      <c r="G45" s="187" t="s">
        <v>268</v>
      </c>
      <c r="H45" s="535">
        <v>2161.44</v>
      </c>
      <c r="I45" s="538" t="s">
        <v>530</v>
      </c>
    </row>
    <row r="46" spans="2:9" ht="30" customHeight="1" x14ac:dyDescent="0.25">
      <c r="B46" s="185" t="s">
        <v>274</v>
      </c>
      <c r="C46" s="186" t="s">
        <v>228</v>
      </c>
      <c r="D46" s="186" t="s">
        <v>275</v>
      </c>
      <c r="E46" s="186" t="s">
        <v>117</v>
      </c>
      <c r="F46" s="186" t="s">
        <v>88</v>
      </c>
      <c r="G46" s="187" t="s">
        <v>230</v>
      </c>
      <c r="H46" s="535">
        <v>479.31818181818176</v>
      </c>
      <c r="I46" s="538" t="s">
        <v>529</v>
      </c>
    </row>
    <row r="47" spans="2:9" ht="30" customHeight="1" x14ac:dyDescent="0.25">
      <c r="B47" s="185" t="s">
        <v>276</v>
      </c>
      <c r="C47" s="186" t="s">
        <v>228</v>
      </c>
      <c r="D47" s="186" t="s">
        <v>275</v>
      </c>
      <c r="E47" s="186" t="s">
        <v>117</v>
      </c>
      <c r="F47" s="186" t="s">
        <v>89</v>
      </c>
      <c r="G47" s="187" t="s">
        <v>230</v>
      </c>
      <c r="H47" s="535">
        <v>1460.45</v>
      </c>
      <c r="I47" s="538" t="s">
        <v>530</v>
      </c>
    </row>
    <row r="48" spans="2:9" ht="30" customHeight="1" x14ac:dyDescent="0.25">
      <c r="B48" s="185" t="s">
        <v>277</v>
      </c>
      <c r="C48" s="186" t="s">
        <v>228</v>
      </c>
      <c r="D48" s="186" t="s">
        <v>275</v>
      </c>
      <c r="E48" s="186" t="s">
        <v>117</v>
      </c>
      <c r="F48" s="186" t="s">
        <v>90</v>
      </c>
      <c r="G48" s="187" t="s">
        <v>230</v>
      </c>
      <c r="H48" s="535">
        <v>479.31818181818176</v>
      </c>
      <c r="I48" s="538" t="s">
        <v>529</v>
      </c>
    </row>
    <row r="49" spans="2:9" ht="30" customHeight="1" x14ac:dyDescent="0.25">
      <c r="B49" s="185" t="s">
        <v>278</v>
      </c>
      <c r="C49" s="186" t="s">
        <v>228</v>
      </c>
      <c r="D49" s="186" t="s">
        <v>275</v>
      </c>
      <c r="E49" s="186" t="s">
        <v>117</v>
      </c>
      <c r="F49" s="186" t="s">
        <v>91</v>
      </c>
      <c r="G49" s="187" t="s">
        <v>230</v>
      </c>
      <c r="H49" s="535">
        <v>2434.1</v>
      </c>
      <c r="I49" s="538" t="s">
        <v>530</v>
      </c>
    </row>
    <row r="50" spans="2:9" ht="60" customHeight="1" x14ac:dyDescent="0.25">
      <c r="B50" s="185" t="s">
        <v>279</v>
      </c>
      <c r="C50" s="186" t="s">
        <v>228</v>
      </c>
      <c r="D50" s="186" t="s">
        <v>280</v>
      </c>
      <c r="E50" s="186" t="s">
        <v>118</v>
      </c>
      <c r="F50" s="186" t="s">
        <v>119</v>
      </c>
      <c r="G50" s="187" t="s">
        <v>230</v>
      </c>
      <c r="H50" s="535">
        <v>521.41999999999996</v>
      </c>
      <c r="I50" s="538" t="s">
        <v>530</v>
      </c>
    </row>
    <row r="51" spans="2:9" ht="60" customHeight="1" x14ac:dyDescent="0.25">
      <c r="B51" s="185" t="s">
        <v>281</v>
      </c>
      <c r="C51" s="186" t="s">
        <v>228</v>
      </c>
      <c r="D51" s="186" t="s">
        <v>280</v>
      </c>
      <c r="E51" s="186" t="s">
        <v>118</v>
      </c>
      <c r="F51" s="186" t="s">
        <v>120</v>
      </c>
      <c r="G51" s="187" t="s">
        <v>268</v>
      </c>
      <c r="H51" s="535">
        <v>1222.4100000000001</v>
      </c>
      <c r="I51" s="538" t="s">
        <v>530</v>
      </c>
    </row>
    <row r="52" spans="2:9" ht="60" customHeight="1" x14ac:dyDescent="0.25">
      <c r="B52" s="185" t="s">
        <v>282</v>
      </c>
      <c r="C52" s="186" t="s">
        <v>228</v>
      </c>
      <c r="D52" s="186" t="s">
        <v>280</v>
      </c>
      <c r="E52" s="186" t="s">
        <v>118</v>
      </c>
      <c r="F52" s="186" t="s">
        <v>121</v>
      </c>
      <c r="G52" s="187" t="s">
        <v>230</v>
      </c>
      <c r="H52" s="535">
        <v>434.51</v>
      </c>
      <c r="I52" s="538" t="s">
        <v>530</v>
      </c>
    </row>
    <row r="53" spans="2:9" ht="60" customHeight="1" x14ac:dyDescent="0.25">
      <c r="B53" s="185" t="s">
        <v>283</v>
      </c>
      <c r="C53" s="186" t="s">
        <v>228</v>
      </c>
      <c r="D53" s="186" t="s">
        <v>280</v>
      </c>
      <c r="E53" s="186" t="s">
        <v>118</v>
      </c>
      <c r="F53" s="186" t="s">
        <v>122</v>
      </c>
      <c r="G53" s="187" t="s">
        <v>268</v>
      </c>
      <c r="H53" s="535">
        <v>1135.51</v>
      </c>
      <c r="I53" s="538" t="s">
        <v>530</v>
      </c>
    </row>
    <row r="54" spans="2:9" ht="60" customHeight="1" x14ac:dyDescent="0.25">
      <c r="B54" s="185" t="s">
        <v>284</v>
      </c>
      <c r="C54" s="186" t="s">
        <v>228</v>
      </c>
      <c r="D54" s="186" t="s">
        <v>280</v>
      </c>
      <c r="E54" s="186" t="s">
        <v>118</v>
      </c>
      <c r="F54" s="186" t="s">
        <v>123</v>
      </c>
      <c r="G54" s="187" t="s">
        <v>230</v>
      </c>
      <c r="H54" s="535">
        <v>730.23</v>
      </c>
      <c r="I54" s="538" t="s">
        <v>530</v>
      </c>
    </row>
    <row r="55" spans="2:9" ht="60" customHeight="1" x14ac:dyDescent="0.25">
      <c r="B55" s="185" t="s">
        <v>285</v>
      </c>
      <c r="C55" s="186" t="s">
        <v>228</v>
      </c>
      <c r="D55" s="186" t="s">
        <v>280</v>
      </c>
      <c r="E55" s="186" t="s">
        <v>118</v>
      </c>
      <c r="F55" s="186" t="s">
        <v>124</v>
      </c>
      <c r="G55" s="187" t="s">
        <v>268</v>
      </c>
      <c r="H55" s="535">
        <v>1431.21</v>
      </c>
      <c r="I55" s="538" t="s">
        <v>530</v>
      </c>
    </row>
    <row r="56" spans="2:9" ht="60" customHeight="1" x14ac:dyDescent="0.25">
      <c r="B56" s="185" t="s">
        <v>286</v>
      </c>
      <c r="C56" s="186" t="s">
        <v>228</v>
      </c>
      <c r="D56" s="186" t="s">
        <v>280</v>
      </c>
      <c r="E56" s="186" t="s">
        <v>118</v>
      </c>
      <c r="F56" s="186" t="s">
        <v>125</v>
      </c>
      <c r="G56" s="187" t="s">
        <v>230</v>
      </c>
      <c r="H56" s="535">
        <v>608.53</v>
      </c>
      <c r="I56" s="538" t="s">
        <v>530</v>
      </c>
    </row>
    <row r="57" spans="2:9" ht="60" customHeight="1" x14ac:dyDescent="0.25">
      <c r="B57" s="185" t="s">
        <v>287</v>
      </c>
      <c r="C57" s="186" t="s">
        <v>228</v>
      </c>
      <c r="D57" s="186" t="s">
        <v>280</v>
      </c>
      <c r="E57" s="186" t="s">
        <v>118</v>
      </c>
      <c r="F57" s="186" t="s">
        <v>126</v>
      </c>
      <c r="G57" s="187" t="s">
        <v>268</v>
      </c>
      <c r="H57" s="535">
        <v>1309.49</v>
      </c>
      <c r="I57" s="538" t="s">
        <v>530</v>
      </c>
    </row>
    <row r="58" spans="2:9" ht="60" customHeight="1" x14ac:dyDescent="0.25">
      <c r="B58" s="185" t="s">
        <v>288</v>
      </c>
      <c r="C58" s="186" t="s">
        <v>228</v>
      </c>
      <c r="D58" s="186" t="s">
        <v>280</v>
      </c>
      <c r="E58" s="186" t="s">
        <v>118</v>
      </c>
      <c r="F58" s="186" t="s">
        <v>127</v>
      </c>
      <c r="G58" s="187" t="s">
        <v>230</v>
      </c>
      <c r="H58" s="535">
        <v>730.23</v>
      </c>
      <c r="I58" s="538" t="s">
        <v>530</v>
      </c>
    </row>
    <row r="59" spans="2:9" ht="60" customHeight="1" x14ac:dyDescent="0.25">
      <c r="B59" s="185" t="s">
        <v>289</v>
      </c>
      <c r="C59" s="186" t="s">
        <v>228</v>
      </c>
      <c r="D59" s="186" t="s">
        <v>280</v>
      </c>
      <c r="E59" s="186" t="s">
        <v>118</v>
      </c>
      <c r="F59" s="186" t="s">
        <v>128</v>
      </c>
      <c r="G59" s="187" t="s">
        <v>268</v>
      </c>
      <c r="H59" s="535">
        <v>1431.21</v>
      </c>
      <c r="I59" s="538" t="s">
        <v>530</v>
      </c>
    </row>
    <row r="60" spans="2:9" ht="60" customHeight="1" x14ac:dyDescent="0.25">
      <c r="B60" s="185" t="s">
        <v>290</v>
      </c>
      <c r="C60" s="186" t="s">
        <v>228</v>
      </c>
      <c r="D60" s="186" t="s">
        <v>280</v>
      </c>
      <c r="E60" s="186" t="s">
        <v>118</v>
      </c>
      <c r="F60" s="186" t="s">
        <v>129</v>
      </c>
      <c r="G60" s="187" t="s">
        <v>230</v>
      </c>
      <c r="H60" s="535">
        <v>608.53</v>
      </c>
      <c r="I60" s="538" t="s">
        <v>530</v>
      </c>
    </row>
    <row r="61" spans="2:9" ht="60" customHeight="1" x14ac:dyDescent="0.25">
      <c r="B61" s="185" t="s">
        <v>291</v>
      </c>
      <c r="C61" s="186" t="s">
        <v>228</v>
      </c>
      <c r="D61" s="186" t="s">
        <v>280</v>
      </c>
      <c r="E61" s="186" t="s">
        <v>118</v>
      </c>
      <c r="F61" s="186" t="s">
        <v>130</v>
      </c>
      <c r="G61" s="187" t="s">
        <v>268</v>
      </c>
      <c r="H61" s="535">
        <v>1309.49</v>
      </c>
      <c r="I61" s="538" t="s">
        <v>530</v>
      </c>
    </row>
    <row r="62" spans="2:9" ht="60" customHeight="1" x14ac:dyDescent="0.25">
      <c r="B62" s="185" t="s">
        <v>292</v>
      </c>
      <c r="C62" s="186" t="s">
        <v>228</v>
      </c>
      <c r="D62" s="186" t="s">
        <v>280</v>
      </c>
      <c r="E62" s="186" t="s">
        <v>131</v>
      </c>
      <c r="F62" s="186" t="s">
        <v>132</v>
      </c>
      <c r="G62" s="187" t="s">
        <v>230</v>
      </c>
      <c r="H62" s="535">
        <v>347.62</v>
      </c>
      <c r="I62" s="538" t="s">
        <v>530</v>
      </c>
    </row>
    <row r="63" spans="2:9" ht="60" customHeight="1" x14ac:dyDescent="0.25">
      <c r="B63" s="185" t="s">
        <v>293</v>
      </c>
      <c r="C63" s="186" t="s">
        <v>228</v>
      </c>
      <c r="D63" s="186" t="s">
        <v>280</v>
      </c>
      <c r="E63" s="186" t="s">
        <v>131</v>
      </c>
      <c r="F63" s="186" t="s">
        <v>133</v>
      </c>
      <c r="G63" s="187" t="s">
        <v>230</v>
      </c>
      <c r="H63" s="535">
        <v>86.91</v>
      </c>
      <c r="I63" s="538" t="s">
        <v>530</v>
      </c>
    </row>
    <row r="64" spans="2:9" ht="60" customHeight="1" x14ac:dyDescent="0.25">
      <c r="B64" s="185" t="s">
        <v>294</v>
      </c>
      <c r="C64" s="186" t="s">
        <v>228</v>
      </c>
      <c r="D64" s="186" t="s">
        <v>280</v>
      </c>
      <c r="E64" s="186" t="s">
        <v>131</v>
      </c>
      <c r="F64" s="186" t="s">
        <v>134</v>
      </c>
      <c r="G64" s="187" t="s">
        <v>230</v>
      </c>
      <c r="H64" s="535">
        <v>486.82</v>
      </c>
      <c r="I64" s="538" t="s">
        <v>530</v>
      </c>
    </row>
    <row r="65" spans="2:9" ht="60" customHeight="1" x14ac:dyDescent="0.25">
      <c r="B65" s="185" t="s">
        <v>295</v>
      </c>
      <c r="C65" s="186" t="s">
        <v>228</v>
      </c>
      <c r="D65" s="186" t="s">
        <v>280</v>
      </c>
      <c r="E65" s="186" t="s">
        <v>131</v>
      </c>
      <c r="F65" s="186" t="s">
        <v>135</v>
      </c>
      <c r="G65" s="187" t="s">
        <v>230</v>
      </c>
      <c r="H65" s="535">
        <v>121.71</v>
      </c>
      <c r="I65" s="538" t="s">
        <v>530</v>
      </c>
    </row>
    <row r="66" spans="2:9" ht="60" customHeight="1" x14ac:dyDescent="0.25">
      <c r="B66" s="185" t="s">
        <v>296</v>
      </c>
      <c r="C66" s="186" t="s">
        <v>228</v>
      </c>
      <c r="D66" s="186" t="s">
        <v>280</v>
      </c>
      <c r="E66" s="186" t="s">
        <v>131</v>
      </c>
      <c r="F66" s="186" t="s">
        <v>136</v>
      </c>
      <c r="G66" s="187" t="s">
        <v>230</v>
      </c>
      <c r="H66" s="535">
        <v>486.82</v>
      </c>
      <c r="I66" s="538" t="s">
        <v>530</v>
      </c>
    </row>
    <row r="67" spans="2:9" ht="60" customHeight="1" x14ac:dyDescent="0.25">
      <c r="B67" s="185" t="s">
        <v>297</v>
      </c>
      <c r="C67" s="186" t="s">
        <v>228</v>
      </c>
      <c r="D67" s="186" t="s">
        <v>280</v>
      </c>
      <c r="E67" s="186" t="s">
        <v>131</v>
      </c>
      <c r="F67" s="186" t="s">
        <v>137</v>
      </c>
      <c r="G67" s="187" t="s">
        <v>230</v>
      </c>
      <c r="H67" s="535">
        <v>121.71</v>
      </c>
      <c r="I67" s="538" t="s">
        <v>530</v>
      </c>
    </row>
    <row r="68" spans="2:9" ht="26.4" x14ac:dyDescent="0.25">
      <c r="B68" s="185" t="s">
        <v>298</v>
      </c>
      <c r="C68" s="186" t="s">
        <v>228</v>
      </c>
      <c r="D68" s="186" t="s">
        <v>280</v>
      </c>
      <c r="E68" s="186" t="s">
        <v>138</v>
      </c>
      <c r="F68" s="186" t="s">
        <v>95</v>
      </c>
      <c r="G68" s="187" t="s">
        <v>230</v>
      </c>
      <c r="H68" s="535">
        <v>434.51</v>
      </c>
      <c r="I68" s="538" t="s">
        <v>530</v>
      </c>
    </row>
    <row r="69" spans="2:9" ht="26.4" x14ac:dyDescent="0.25">
      <c r="B69" s="185" t="s">
        <v>299</v>
      </c>
      <c r="C69" s="186" t="s">
        <v>228</v>
      </c>
      <c r="D69" s="186" t="s">
        <v>280</v>
      </c>
      <c r="E69" s="186" t="s">
        <v>138</v>
      </c>
      <c r="F69" s="186" t="s">
        <v>96</v>
      </c>
      <c r="G69" s="187" t="s">
        <v>230</v>
      </c>
      <c r="H69" s="535">
        <v>608.53</v>
      </c>
      <c r="I69" s="538" t="s">
        <v>530</v>
      </c>
    </row>
    <row r="70" spans="2:9" ht="26.4" x14ac:dyDescent="0.25">
      <c r="B70" s="185" t="s">
        <v>300</v>
      </c>
      <c r="C70" s="186" t="s">
        <v>228</v>
      </c>
      <c r="D70" s="186" t="s">
        <v>280</v>
      </c>
      <c r="E70" s="186" t="s">
        <v>138</v>
      </c>
      <c r="F70" s="186" t="s">
        <v>139</v>
      </c>
      <c r="G70" s="187" t="s">
        <v>268</v>
      </c>
      <c r="H70" s="535">
        <v>1135.51</v>
      </c>
      <c r="I70" s="538" t="s">
        <v>530</v>
      </c>
    </row>
    <row r="71" spans="2:9" ht="26.4" x14ac:dyDescent="0.25">
      <c r="B71" s="185" t="s">
        <v>301</v>
      </c>
      <c r="C71" s="186" t="s">
        <v>228</v>
      </c>
      <c r="D71" s="186" t="s">
        <v>280</v>
      </c>
      <c r="E71" s="186" t="s">
        <v>138</v>
      </c>
      <c r="F71" s="186" t="s">
        <v>140</v>
      </c>
      <c r="G71" s="187" t="s">
        <v>268</v>
      </c>
      <c r="H71" s="535">
        <v>1309.49</v>
      </c>
      <c r="I71" s="538" t="s">
        <v>530</v>
      </c>
    </row>
    <row r="72" spans="2:9" ht="30" customHeight="1" x14ac:dyDescent="0.25">
      <c r="B72" s="185" t="s">
        <v>302</v>
      </c>
      <c r="C72" s="186" t="s">
        <v>228</v>
      </c>
      <c r="D72" s="186" t="s">
        <v>303</v>
      </c>
      <c r="E72" s="186" t="s">
        <v>141</v>
      </c>
      <c r="F72" s="186" t="s">
        <v>142</v>
      </c>
      <c r="G72" s="187" t="s">
        <v>230</v>
      </c>
      <c r="H72" s="535">
        <v>1104.48</v>
      </c>
      <c r="I72" s="538" t="s">
        <v>530</v>
      </c>
    </row>
    <row r="73" spans="2:9" ht="39.6" x14ac:dyDescent="0.25">
      <c r="B73" s="185" t="s">
        <v>304</v>
      </c>
      <c r="C73" s="186" t="s">
        <v>228</v>
      </c>
      <c r="D73" s="186" t="s">
        <v>303</v>
      </c>
      <c r="E73" s="186" t="s">
        <v>141</v>
      </c>
      <c r="F73" s="186" t="s">
        <v>143</v>
      </c>
      <c r="G73" s="187" t="s">
        <v>268</v>
      </c>
      <c r="H73" s="535">
        <v>1805.48</v>
      </c>
      <c r="I73" s="538" t="s">
        <v>530</v>
      </c>
    </row>
    <row r="74" spans="2:9" ht="39.6" x14ac:dyDescent="0.25">
      <c r="B74" s="185" t="s">
        <v>305</v>
      </c>
      <c r="C74" s="186" t="s">
        <v>228</v>
      </c>
      <c r="D74" s="186" t="s">
        <v>303</v>
      </c>
      <c r="E74" s="186" t="s">
        <v>141</v>
      </c>
      <c r="F74" s="186" t="s">
        <v>144</v>
      </c>
      <c r="G74" s="187" t="s">
        <v>230</v>
      </c>
      <c r="H74" s="535">
        <v>1191.3900000000001</v>
      </c>
      <c r="I74" s="538" t="s">
        <v>530</v>
      </c>
    </row>
    <row r="75" spans="2:9" ht="39.6" x14ac:dyDescent="0.25">
      <c r="B75" s="185" t="s">
        <v>306</v>
      </c>
      <c r="C75" s="186" t="s">
        <v>228</v>
      </c>
      <c r="D75" s="186" t="s">
        <v>303</v>
      </c>
      <c r="E75" s="186" t="s">
        <v>141</v>
      </c>
      <c r="F75" s="186" t="s">
        <v>145</v>
      </c>
      <c r="G75" s="187" t="s">
        <v>268</v>
      </c>
      <c r="H75" s="535">
        <v>1892.37</v>
      </c>
      <c r="I75" s="538" t="s">
        <v>530</v>
      </c>
    </row>
    <row r="76" spans="2:9" ht="26.4" x14ac:dyDescent="0.25">
      <c r="B76" s="185" t="s">
        <v>307</v>
      </c>
      <c r="C76" s="186" t="s">
        <v>228</v>
      </c>
      <c r="D76" s="186" t="s">
        <v>303</v>
      </c>
      <c r="E76" s="186" t="s">
        <v>141</v>
      </c>
      <c r="F76" s="186" t="s">
        <v>146</v>
      </c>
      <c r="G76" s="187" t="s">
        <v>230</v>
      </c>
      <c r="H76" s="535">
        <v>1452.5</v>
      </c>
      <c r="I76" s="538" t="s">
        <v>530</v>
      </c>
    </row>
    <row r="77" spans="2:9" ht="39.6" x14ac:dyDescent="0.25">
      <c r="B77" s="185" t="s">
        <v>308</v>
      </c>
      <c r="C77" s="186" t="s">
        <v>228</v>
      </c>
      <c r="D77" s="186" t="s">
        <v>303</v>
      </c>
      <c r="E77" s="186" t="s">
        <v>141</v>
      </c>
      <c r="F77" s="186" t="s">
        <v>147</v>
      </c>
      <c r="G77" s="187" t="s">
        <v>268</v>
      </c>
      <c r="H77" s="535">
        <v>2153.4699999999998</v>
      </c>
      <c r="I77" s="538" t="s">
        <v>530</v>
      </c>
    </row>
    <row r="78" spans="2:9" ht="39.6" x14ac:dyDescent="0.25">
      <c r="B78" s="185" t="s">
        <v>309</v>
      </c>
      <c r="C78" s="186" t="s">
        <v>228</v>
      </c>
      <c r="D78" s="186" t="s">
        <v>303</v>
      </c>
      <c r="E78" s="186" t="s">
        <v>141</v>
      </c>
      <c r="F78" s="186" t="s">
        <v>148</v>
      </c>
      <c r="G78" s="187" t="s">
        <v>230</v>
      </c>
      <c r="H78" s="535">
        <v>1574.2</v>
      </c>
      <c r="I78" s="538" t="s">
        <v>530</v>
      </c>
    </row>
    <row r="79" spans="2:9" ht="39.9" customHeight="1" x14ac:dyDescent="0.25">
      <c r="B79" s="185" t="s">
        <v>310</v>
      </c>
      <c r="C79" s="186" t="s">
        <v>228</v>
      </c>
      <c r="D79" s="186" t="s">
        <v>303</v>
      </c>
      <c r="E79" s="186" t="s">
        <v>141</v>
      </c>
      <c r="F79" s="186" t="s">
        <v>149</v>
      </c>
      <c r="G79" s="187" t="s">
        <v>268</v>
      </c>
      <c r="H79" s="535">
        <v>2275.1799999999998</v>
      </c>
      <c r="I79" s="538" t="s">
        <v>530</v>
      </c>
    </row>
    <row r="80" spans="2:9" ht="39.9" customHeight="1" x14ac:dyDescent="0.25">
      <c r="B80" s="185" t="s">
        <v>311</v>
      </c>
      <c r="C80" s="186" t="s">
        <v>228</v>
      </c>
      <c r="D80" s="186" t="s">
        <v>303</v>
      </c>
      <c r="E80" s="186" t="s">
        <v>150</v>
      </c>
      <c r="F80" s="186" t="s">
        <v>142</v>
      </c>
      <c r="G80" s="187" t="s">
        <v>230</v>
      </c>
      <c r="H80" s="535">
        <v>260.70999999999998</v>
      </c>
      <c r="I80" s="538" t="s">
        <v>530</v>
      </c>
    </row>
    <row r="81" spans="2:9" ht="39.9" customHeight="1" x14ac:dyDescent="0.25">
      <c r="B81" s="185" t="s">
        <v>312</v>
      </c>
      <c r="C81" s="186" t="s">
        <v>228</v>
      </c>
      <c r="D81" s="186" t="s">
        <v>303</v>
      </c>
      <c r="E81" s="186" t="s">
        <v>150</v>
      </c>
      <c r="F81" s="186" t="s">
        <v>143</v>
      </c>
      <c r="G81" s="187" t="s">
        <v>268</v>
      </c>
      <c r="H81" s="535">
        <v>961.7</v>
      </c>
      <c r="I81" s="538" t="s">
        <v>530</v>
      </c>
    </row>
    <row r="82" spans="2:9" ht="39.9" customHeight="1" x14ac:dyDescent="0.25">
      <c r="B82" s="185" t="s">
        <v>313</v>
      </c>
      <c r="C82" s="186" t="s">
        <v>228</v>
      </c>
      <c r="D82" s="186" t="s">
        <v>303</v>
      </c>
      <c r="E82" s="186" t="s">
        <v>150</v>
      </c>
      <c r="F82" s="186" t="s">
        <v>144</v>
      </c>
      <c r="G82" s="187" t="s">
        <v>230</v>
      </c>
      <c r="H82" s="535">
        <v>260.70999999999998</v>
      </c>
      <c r="I82" s="538" t="s">
        <v>530</v>
      </c>
    </row>
    <row r="83" spans="2:9" ht="39.9" customHeight="1" x14ac:dyDescent="0.25">
      <c r="B83" s="185" t="s">
        <v>314</v>
      </c>
      <c r="C83" s="186" t="s">
        <v>228</v>
      </c>
      <c r="D83" s="186" t="s">
        <v>303</v>
      </c>
      <c r="E83" s="186" t="s">
        <v>150</v>
      </c>
      <c r="F83" s="186" t="s">
        <v>145</v>
      </c>
      <c r="G83" s="187" t="s">
        <v>268</v>
      </c>
      <c r="H83" s="535">
        <v>961.7</v>
      </c>
      <c r="I83" s="538" t="s">
        <v>530</v>
      </c>
    </row>
    <row r="84" spans="2:9" ht="39.9" customHeight="1" x14ac:dyDescent="0.25">
      <c r="B84" s="185" t="s">
        <v>315</v>
      </c>
      <c r="C84" s="186" t="s">
        <v>228</v>
      </c>
      <c r="D84" s="186" t="s">
        <v>303</v>
      </c>
      <c r="E84" s="186" t="s">
        <v>150</v>
      </c>
      <c r="F84" s="186" t="s">
        <v>146</v>
      </c>
      <c r="G84" s="187" t="s">
        <v>230</v>
      </c>
      <c r="H84" s="535">
        <v>365.12</v>
      </c>
      <c r="I84" s="538" t="s">
        <v>530</v>
      </c>
    </row>
    <row r="85" spans="2:9" ht="39.9" customHeight="1" x14ac:dyDescent="0.25">
      <c r="B85" s="185" t="s">
        <v>316</v>
      </c>
      <c r="C85" s="186" t="s">
        <v>228</v>
      </c>
      <c r="D85" s="186" t="s">
        <v>303</v>
      </c>
      <c r="E85" s="186" t="s">
        <v>150</v>
      </c>
      <c r="F85" s="186" t="s">
        <v>147</v>
      </c>
      <c r="G85" s="187" t="s">
        <v>268</v>
      </c>
      <c r="H85" s="535">
        <v>1066.0899999999999</v>
      </c>
      <c r="I85" s="538" t="s">
        <v>530</v>
      </c>
    </row>
    <row r="86" spans="2:9" ht="39.9" customHeight="1" x14ac:dyDescent="0.25">
      <c r="B86" s="185" t="s">
        <v>317</v>
      </c>
      <c r="C86" s="186" t="s">
        <v>228</v>
      </c>
      <c r="D86" s="186" t="s">
        <v>303</v>
      </c>
      <c r="E86" s="186" t="s">
        <v>150</v>
      </c>
      <c r="F86" s="186" t="s">
        <v>148</v>
      </c>
      <c r="G86" s="187" t="s">
        <v>230</v>
      </c>
      <c r="H86" s="535">
        <v>365.12</v>
      </c>
      <c r="I86" s="538" t="s">
        <v>530</v>
      </c>
    </row>
    <row r="87" spans="2:9" ht="39.9" customHeight="1" x14ac:dyDescent="0.25">
      <c r="B87" s="185" t="s">
        <v>318</v>
      </c>
      <c r="C87" s="186" t="s">
        <v>228</v>
      </c>
      <c r="D87" s="186" t="s">
        <v>303</v>
      </c>
      <c r="E87" s="186" t="s">
        <v>150</v>
      </c>
      <c r="F87" s="186" t="s">
        <v>149</v>
      </c>
      <c r="G87" s="187" t="s">
        <v>268</v>
      </c>
      <c r="H87" s="535">
        <v>1066.0899999999999</v>
      </c>
      <c r="I87" s="538" t="s">
        <v>530</v>
      </c>
    </row>
    <row r="88" spans="2:9" ht="60" customHeight="1" x14ac:dyDescent="0.25">
      <c r="B88" s="185" t="s">
        <v>319</v>
      </c>
      <c r="C88" s="186" t="s">
        <v>228</v>
      </c>
      <c r="D88" s="186" t="s">
        <v>320</v>
      </c>
      <c r="E88" s="186" t="s">
        <v>151</v>
      </c>
      <c r="F88" s="186" t="s">
        <v>152</v>
      </c>
      <c r="G88" s="187" t="s">
        <v>230</v>
      </c>
      <c r="H88" s="535">
        <v>727.99</v>
      </c>
      <c r="I88" s="538" t="s">
        <v>530</v>
      </c>
    </row>
    <row r="89" spans="2:9" ht="60" customHeight="1" x14ac:dyDescent="0.25">
      <c r="B89" s="185" t="s">
        <v>321</v>
      </c>
      <c r="C89" s="186" t="s">
        <v>228</v>
      </c>
      <c r="D89" s="186" t="s">
        <v>320</v>
      </c>
      <c r="E89" s="186" t="s">
        <v>151</v>
      </c>
      <c r="F89" s="186" t="s">
        <v>153</v>
      </c>
      <c r="G89" s="187" t="s">
        <v>268</v>
      </c>
      <c r="H89" s="535">
        <v>1428.98</v>
      </c>
      <c r="I89" s="538" t="s">
        <v>530</v>
      </c>
    </row>
    <row r="90" spans="2:9" ht="60" customHeight="1" x14ac:dyDescent="0.25">
      <c r="B90" s="185" t="s">
        <v>322</v>
      </c>
      <c r="C90" s="186" t="s">
        <v>228</v>
      </c>
      <c r="D90" s="186" t="s">
        <v>320</v>
      </c>
      <c r="E90" s="186" t="s">
        <v>151</v>
      </c>
      <c r="F90" s="186" t="s">
        <v>154</v>
      </c>
      <c r="G90" s="187" t="s">
        <v>230</v>
      </c>
      <c r="H90" s="535">
        <v>957.67</v>
      </c>
      <c r="I90" s="538" t="s">
        <v>530</v>
      </c>
    </row>
    <row r="91" spans="2:9" ht="60" customHeight="1" x14ac:dyDescent="0.25">
      <c r="B91" s="185" t="s">
        <v>323</v>
      </c>
      <c r="C91" s="186" t="s">
        <v>228</v>
      </c>
      <c r="D91" s="186" t="s">
        <v>320</v>
      </c>
      <c r="E91" s="186" t="s">
        <v>151</v>
      </c>
      <c r="F91" s="186" t="s">
        <v>155</v>
      </c>
      <c r="G91" s="187" t="s">
        <v>268</v>
      </c>
      <c r="H91" s="535">
        <v>1658.66</v>
      </c>
      <c r="I91" s="538" t="s">
        <v>530</v>
      </c>
    </row>
    <row r="92" spans="2:9" ht="60" customHeight="1" x14ac:dyDescent="0.25">
      <c r="B92" s="185" t="s">
        <v>324</v>
      </c>
      <c r="C92" s="186" t="s">
        <v>228</v>
      </c>
      <c r="D92" s="186" t="s">
        <v>320</v>
      </c>
      <c r="E92" s="186" t="s">
        <v>151</v>
      </c>
      <c r="F92" s="186" t="s">
        <v>156</v>
      </c>
      <c r="G92" s="187" t="s">
        <v>230</v>
      </c>
      <c r="H92" s="535">
        <v>1078.77</v>
      </c>
      <c r="I92" s="538" t="s">
        <v>530</v>
      </c>
    </row>
    <row r="93" spans="2:9" ht="60" customHeight="1" x14ac:dyDescent="0.25">
      <c r="B93" s="185" t="s">
        <v>325</v>
      </c>
      <c r="C93" s="186" t="s">
        <v>228</v>
      </c>
      <c r="D93" s="186" t="s">
        <v>320</v>
      </c>
      <c r="E93" s="186" t="s">
        <v>151</v>
      </c>
      <c r="F93" s="186" t="s">
        <v>157</v>
      </c>
      <c r="G93" s="187" t="s">
        <v>268</v>
      </c>
      <c r="H93" s="535">
        <v>1779.75</v>
      </c>
      <c r="I93" s="538" t="s">
        <v>530</v>
      </c>
    </row>
    <row r="94" spans="2:9" ht="60" customHeight="1" x14ac:dyDescent="0.25">
      <c r="B94" s="185" t="s">
        <v>326</v>
      </c>
      <c r="C94" s="186" t="s">
        <v>228</v>
      </c>
      <c r="D94" s="186" t="s">
        <v>320</v>
      </c>
      <c r="E94" s="186" t="s">
        <v>151</v>
      </c>
      <c r="F94" s="186" t="s">
        <v>158</v>
      </c>
      <c r="G94" s="187" t="s">
        <v>230</v>
      </c>
      <c r="H94" s="535">
        <v>1362.73</v>
      </c>
      <c r="I94" s="538" t="s">
        <v>530</v>
      </c>
    </row>
    <row r="95" spans="2:9" ht="60" customHeight="1" x14ac:dyDescent="0.25">
      <c r="B95" s="185" t="s">
        <v>327</v>
      </c>
      <c r="C95" s="186" t="s">
        <v>228</v>
      </c>
      <c r="D95" s="186" t="s">
        <v>320</v>
      </c>
      <c r="E95" s="186" t="s">
        <v>151</v>
      </c>
      <c r="F95" s="186" t="s">
        <v>159</v>
      </c>
      <c r="G95" s="187" t="s">
        <v>268</v>
      </c>
      <c r="H95" s="535">
        <v>2063.73</v>
      </c>
      <c r="I95" s="538" t="s">
        <v>530</v>
      </c>
    </row>
    <row r="96" spans="2:9" ht="69.900000000000006" customHeight="1" x14ac:dyDescent="0.25">
      <c r="B96" s="185" t="s">
        <v>328</v>
      </c>
      <c r="C96" s="186" t="s">
        <v>329</v>
      </c>
      <c r="D96" s="186" t="s">
        <v>330</v>
      </c>
      <c r="E96" s="186" t="s">
        <v>160</v>
      </c>
      <c r="F96" s="186" t="s">
        <v>152</v>
      </c>
      <c r="G96" s="187" t="s">
        <v>230</v>
      </c>
      <c r="H96" s="535">
        <v>869.05</v>
      </c>
      <c r="I96" s="538" t="s">
        <v>530</v>
      </c>
    </row>
    <row r="97" spans="2:9" ht="69.900000000000006" customHeight="1" x14ac:dyDescent="0.25">
      <c r="B97" s="185" t="s">
        <v>331</v>
      </c>
      <c r="C97" s="186" t="s">
        <v>329</v>
      </c>
      <c r="D97" s="186" t="s">
        <v>330</v>
      </c>
      <c r="E97" s="186" t="s">
        <v>160</v>
      </c>
      <c r="F97" s="186" t="s">
        <v>153</v>
      </c>
      <c r="G97" s="187" t="s">
        <v>268</v>
      </c>
      <c r="H97" s="535">
        <v>1570.02</v>
      </c>
      <c r="I97" s="538" t="s">
        <v>530</v>
      </c>
    </row>
    <row r="98" spans="2:9" ht="69.900000000000006" customHeight="1" x14ac:dyDescent="0.25">
      <c r="B98" s="185" t="s">
        <v>332</v>
      </c>
      <c r="C98" s="186" t="s">
        <v>329</v>
      </c>
      <c r="D98" s="186" t="s">
        <v>330</v>
      </c>
      <c r="E98" s="186" t="s">
        <v>161</v>
      </c>
      <c r="F98" s="186" t="s">
        <v>154</v>
      </c>
      <c r="G98" s="187" t="s">
        <v>230</v>
      </c>
      <c r="H98" s="535">
        <v>1217.05</v>
      </c>
      <c r="I98" s="538" t="s">
        <v>530</v>
      </c>
    </row>
    <row r="99" spans="2:9" ht="69.900000000000006" customHeight="1" x14ac:dyDescent="0.25">
      <c r="B99" s="185" t="s">
        <v>333</v>
      </c>
      <c r="C99" s="186" t="s">
        <v>329</v>
      </c>
      <c r="D99" s="186" t="s">
        <v>330</v>
      </c>
      <c r="E99" s="186" t="s">
        <v>161</v>
      </c>
      <c r="F99" s="186" t="s">
        <v>162</v>
      </c>
      <c r="G99" s="187" t="s">
        <v>268</v>
      </c>
      <c r="H99" s="535">
        <v>1918.02</v>
      </c>
      <c r="I99" s="538" t="s">
        <v>530</v>
      </c>
    </row>
    <row r="100" spans="2:9" ht="69.900000000000006" customHeight="1" x14ac:dyDescent="0.25">
      <c r="B100" s="185" t="s">
        <v>334</v>
      </c>
      <c r="C100" s="186" t="s">
        <v>329</v>
      </c>
      <c r="D100" s="186" t="s">
        <v>330</v>
      </c>
      <c r="E100" s="186" t="s">
        <v>161</v>
      </c>
      <c r="F100" s="186" t="s">
        <v>156</v>
      </c>
      <c r="G100" s="187" t="s">
        <v>230</v>
      </c>
      <c r="H100" s="535">
        <v>955.93</v>
      </c>
      <c r="I100" s="538" t="s">
        <v>530</v>
      </c>
    </row>
    <row r="101" spans="2:9" ht="69.900000000000006" customHeight="1" x14ac:dyDescent="0.25">
      <c r="B101" s="185" t="s">
        <v>335</v>
      </c>
      <c r="C101" s="186" t="s">
        <v>329</v>
      </c>
      <c r="D101" s="186" t="s">
        <v>330</v>
      </c>
      <c r="E101" s="186" t="s">
        <v>161</v>
      </c>
      <c r="F101" s="186" t="s">
        <v>157</v>
      </c>
      <c r="G101" s="187" t="s">
        <v>268</v>
      </c>
      <c r="H101" s="535">
        <v>1656.93</v>
      </c>
      <c r="I101" s="538" t="s">
        <v>530</v>
      </c>
    </row>
    <row r="102" spans="2:9" ht="69.900000000000006" customHeight="1" x14ac:dyDescent="0.25">
      <c r="B102" s="185" t="s">
        <v>336</v>
      </c>
      <c r="C102" s="186" t="s">
        <v>329</v>
      </c>
      <c r="D102" s="186" t="s">
        <v>330</v>
      </c>
      <c r="E102" s="186" t="s">
        <v>161</v>
      </c>
      <c r="F102" s="186" t="s">
        <v>158</v>
      </c>
      <c r="G102" s="187" t="s">
        <v>230</v>
      </c>
      <c r="H102" s="535">
        <v>1338.76</v>
      </c>
      <c r="I102" s="538" t="s">
        <v>530</v>
      </c>
    </row>
    <row r="103" spans="2:9" ht="69.900000000000006" customHeight="1" x14ac:dyDescent="0.25">
      <c r="B103" s="185" t="s">
        <v>337</v>
      </c>
      <c r="C103" s="186" t="s">
        <v>329</v>
      </c>
      <c r="D103" s="186" t="s">
        <v>330</v>
      </c>
      <c r="E103" s="186" t="s">
        <v>161</v>
      </c>
      <c r="F103" s="186" t="s">
        <v>159</v>
      </c>
      <c r="G103" s="187" t="s">
        <v>268</v>
      </c>
      <c r="H103" s="535">
        <v>2039.73</v>
      </c>
      <c r="I103" s="538" t="s">
        <v>530</v>
      </c>
    </row>
    <row r="104" spans="2:9" ht="26.4" x14ac:dyDescent="0.25">
      <c r="B104" s="185" t="s">
        <v>338</v>
      </c>
      <c r="C104" s="186" t="s">
        <v>339</v>
      </c>
      <c r="D104" s="186" t="s">
        <v>340</v>
      </c>
      <c r="E104" s="186" t="s">
        <v>163</v>
      </c>
      <c r="F104" s="186" t="s">
        <v>88</v>
      </c>
      <c r="G104" s="187" t="s">
        <v>230</v>
      </c>
      <c r="H104" s="535">
        <v>139.11000000000001</v>
      </c>
      <c r="I104" s="538" t="s">
        <v>530</v>
      </c>
    </row>
    <row r="105" spans="2:9" ht="26.4" x14ac:dyDescent="0.25">
      <c r="B105" s="185" t="s">
        <v>341</v>
      </c>
      <c r="C105" s="186" t="s">
        <v>339</v>
      </c>
      <c r="D105" s="186" t="s">
        <v>340</v>
      </c>
      <c r="E105" s="186" t="s">
        <v>163</v>
      </c>
      <c r="F105" s="186" t="s">
        <v>90</v>
      </c>
      <c r="G105" s="187" t="s">
        <v>230</v>
      </c>
      <c r="H105" s="535">
        <v>139.11000000000001</v>
      </c>
      <c r="I105" s="538" t="s">
        <v>530</v>
      </c>
    </row>
    <row r="106" spans="2:9" ht="26.4" x14ac:dyDescent="0.25">
      <c r="B106" s="185" t="s">
        <v>342</v>
      </c>
      <c r="C106" s="186" t="s">
        <v>339</v>
      </c>
      <c r="D106" s="186" t="s">
        <v>340</v>
      </c>
      <c r="E106" s="186" t="s">
        <v>163</v>
      </c>
      <c r="F106" s="186" t="s">
        <v>89</v>
      </c>
      <c r="G106" s="187" t="s">
        <v>230</v>
      </c>
      <c r="H106" s="535">
        <v>183.72</v>
      </c>
      <c r="I106" s="538" t="s">
        <v>530</v>
      </c>
    </row>
    <row r="107" spans="2:9" ht="26.4" x14ac:dyDescent="0.25">
      <c r="B107" s="185" t="s">
        <v>343</v>
      </c>
      <c r="C107" s="186" t="s">
        <v>339</v>
      </c>
      <c r="D107" s="186" t="s">
        <v>340</v>
      </c>
      <c r="E107" s="186" t="s">
        <v>163</v>
      </c>
      <c r="F107" s="186" t="s">
        <v>91</v>
      </c>
      <c r="G107" s="187" t="s">
        <v>230</v>
      </c>
      <c r="H107" s="535">
        <v>183.72</v>
      </c>
      <c r="I107" s="538" t="s">
        <v>530</v>
      </c>
    </row>
    <row r="108" spans="2:9" ht="13.8" x14ac:dyDescent="0.25">
      <c r="B108" s="185" t="s">
        <v>344</v>
      </c>
      <c r="C108" s="186" t="s">
        <v>339</v>
      </c>
      <c r="D108" s="186" t="s">
        <v>345</v>
      </c>
      <c r="E108" s="186" t="s">
        <v>164</v>
      </c>
      <c r="F108" s="186" t="s">
        <v>88</v>
      </c>
      <c r="G108" s="187" t="s">
        <v>230</v>
      </c>
      <c r="H108" s="535">
        <v>21.063636363636363</v>
      </c>
      <c r="I108" s="538" t="s">
        <v>529</v>
      </c>
    </row>
    <row r="109" spans="2:9" ht="13.8" x14ac:dyDescent="0.25">
      <c r="B109" s="185" t="s">
        <v>346</v>
      </c>
      <c r="C109" s="186" t="s">
        <v>339</v>
      </c>
      <c r="D109" s="186" t="s">
        <v>345</v>
      </c>
      <c r="E109" s="186" t="s">
        <v>164</v>
      </c>
      <c r="F109" s="186" t="s">
        <v>90</v>
      </c>
      <c r="G109" s="187" t="s">
        <v>230</v>
      </c>
      <c r="H109" s="535">
        <v>21.063636363636363</v>
      </c>
      <c r="I109" s="538" t="s">
        <v>529</v>
      </c>
    </row>
    <row r="110" spans="2:9" ht="13.8" x14ac:dyDescent="0.25">
      <c r="B110" s="185" t="s">
        <v>347</v>
      </c>
      <c r="C110" s="186" t="s">
        <v>339</v>
      </c>
      <c r="D110" s="186" t="s">
        <v>345</v>
      </c>
      <c r="E110" s="186" t="s">
        <v>164</v>
      </c>
      <c r="F110" s="186" t="s">
        <v>89</v>
      </c>
      <c r="G110" s="187" t="s">
        <v>230</v>
      </c>
      <c r="H110" s="535">
        <v>21.063636363636363</v>
      </c>
      <c r="I110" s="538" t="s">
        <v>529</v>
      </c>
    </row>
    <row r="111" spans="2:9" ht="13.8" x14ac:dyDescent="0.25">
      <c r="B111" s="185" t="s">
        <v>348</v>
      </c>
      <c r="C111" s="186" t="s">
        <v>339</v>
      </c>
      <c r="D111" s="186" t="s">
        <v>345</v>
      </c>
      <c r="E111" s="186" t="s">
        <v>164</v>
      </c>
      <c r="F111" s="186" t="s">
        <v>91</v>
      </c>
      <c r="G111" s="187" t="s">
        <v>230</v>
      </c>
      <c r="H111" s="535">
        <v>21.063636363636363</v>
      </c>
      <c r="I111" s="538" t="s">
        <v>529</v>
      </c>
    </row>
    <row r="112" spans="2:9" ht="30" customHeight="1" x14ac:dyDescent="0.25">
      <c r="B112" s="185" t="s">
        <v>349</v>
      </c>
      <c r="C112" s="186" t="s">
        <v>339</v>
      </c>
      <c r="D112" s="186" t="s">
        <v>350</v>
      </c>
      <c r="E112" s="186" t="s">
        <v>165</v>
      </c>
      <c r="F112" s="186" t="s">
        <v>88</v>
      </c>
      <c r="G112" s="187" t="s">
        <v>230</v>
      </c>
      <c r="H112" s="535">
        <v>109.23</v>
      </c>
      <c r="I112" s="538" t="s">
        <v>530</v>
      </c>
    </row>
    <row r="113" spans="2:9" ht="30" customHeight="1" x14ac:dyDescent="0.25">
      <c r="B113" s="185" t="s">
        <v>351</v>
      </c>
      <c r="C113" s="186" t="s">
        <v>339</v>
      </c>
      <c r="D113" s="186" t="s">
        <v>350</v>
      </c>
      <c r="E113" s="186" t="s">
        <v>165</v>
      </c>
      <c r="F113" s="186" t="s">
        <v>89</v>
      </c>
      <c r="G113" s="187" t="s">
        <v>230</v>
      </c>
      <c r="H113" s="535">
        <v>186.34</v>
      </c>
      <c r="I113" s="538" t="s">
        <v>530</v>
      </c>
    </row>
    <row r="114" spans="2:9" ht="30" customHeight="1" x14ac:dyDescent="0.25">
      <c r="B114" s="185" t="s">
        <v>352</v>
      </c>
      <c r="C114" s="186" t="s">
        <v>339</v>
      </c>
      <c r="D114" s="186" t="s">
        <v>350</v>
      </c>
      <c r="E114" s="186" t="s">
        <v>165</v>
      </c>
      <c r="F114" s="186" t="s">
        <v>90</v>
      </c>
      <c r="G114" s="187" t="s">
        <v>230</v>
      </c>
      <c r="H114" s="535">
        <v>425.36</v>
      </c>
      <c r="I114" s="538" t="s">
        <v>530</v>
      </c>
    </row>
    <row r="115" spans="2:9" ht="30" customHeight="1" x14ac:dyDescent="0.25">
      <c r="B115" s="185" t="s">
        <v>353</v>
      </c>
      <c r="C115" s="186" t="s">
        <v>339</v>
      </c>
      <c r="D115" s="186" t="s">
        <v>350</v>
      </c>
      <c r="E115" s="186" t="s">
        <v>165</v>
      </c>
      <c r="F115" s="186" t="s">
        <v>91</v>
      </c>
      <c r="G115" s="187" t="s">
        <v>230</v>
      </c>
      <c r="H115" s="535">
        <v>592.4</v>
      </c>
      <c r="I115" s="538" t="s">
        <v>530</v>
      </c>
    </row>
    <row r="116" spans="2:9" ht="60" customHeight="1" x14ac:dyDescent="0.25">
      <c r="B116" s="185" t="s">
        <v>354</v>
      </c>
      <c r="C116" s="186" t="s">
        <v>339</v>
      </c>
      <c r="D116" s="186" t="s">
        <v>350</v>
      </c>
      <c r="E116" s="186" t="s">
        <v>166</v>
      </c>
      <c r="F116" s="186" t="s">
        <v>95</v>
      </c>
      <c r="G116" s="187" t="s">
        <v>230</v>
      </c>
      <c r="H116" s="535">
        <v>170.43</v>
      </c>
      <c r="I116" s="538" t="s">
        <v>530</v>
      </c>
    </row>
    <row r="117" spans="2:9" ht="60" customHeight="1" x14ac:dyDescent="0.25">
      <c r="B117" s="185" t="s">
        <v>355</v>
      </c>
      <c r="C117" s="186" t="s">
        <v>339</v>
      </c>
      <c r="D117" s="186" t="s">
        <v>350</v>
      </c>
      <c r="E117" s="186" t="s">
        <v>166</v>
      </c>
      <c r="F117" s="186" t="s">
        <v>96</v>
      </c>
      <c r="G117" s="187" t="s">
        <v>230</v>
      </c>
      <c r="H117" s="535">
        <v>235.39</v>
      </c>
      <c r="I117" s="538" t="s">
        <v>530</v>
      </c>
    </row>
    <row r="118" spans="2:9" ht="60" customHeight="1" x14ac:dyDescent="0.25">
      <c r="B118" s="185" t="s">
        <v>356</v>
      </c>
      <c r="C118" s="186" t="s">
        <v>339</v>
      </c>
      <c r="D118" s="186" t="s">
        <v>350</v>
      </c>
      <c r="E118" s="186" t="s">
        <v>167</v>
      </c>
      <c r="F118" s="186" t="s">
        <v>95</v>
      </c>
      <c r="G118" s="187" t="s">
        <v>230</v>
      </c>
      <c r="H118" s="535">
        <v>83.52</v>
      </c>
      <c r="I118" s="538" t="s">
        <v>530</v>
      </c>
    </row>
    <row r="119" spans="2:9" ht="60" customHeight="1" x14ac:dyDescent="0.25">
      <c r="B119" s="185" t="s">
        <v>357</v>
      </c>
      <c r="C119" s="186" t="s">
        <v>339</v>
      </c>
      <c r="D119" s="186" t="s">
        <v>350</v>
      </c>
      <c r="E119" s="186" t="s">
        <v>167</v>
      </c>
      <c r="F119" s="186" t="s">
        <v>96</v>
      </c>
      <c r="G119" s="187" t="s">
        <v>230</v>
      </c>
      <c r="H119" s="535">
        <v>113.68</v>
      </c>
      <c r="I119" s="538" t="s">
        <v>530</v>
      </c>
    </row>
    <row r="120" spans="2:9" ht="15" customHeight="1" x14ac:dyDescent="0.25">
      <c r="B120" s="185" t="s">
        <v>358</v>
      </c>
      <c r="C120" s="186" t="s">
        <v>339</v>
      </c>
      <c r="D120" s="186" t="s">
        <v>359</v>
      </c>
      <c r="E120" s="186" t="s">
        <v>168</v>
      </c>
      <c r="F120" s="186" t="s">
        <v>88</v>
      </c>
      <c r="G120" s="187" t="s">
        <v>230</v>
      </c>
      <c r="H120" s="535">
        <v>108.47</v>
      </c>
      <c r="I120" s="538" t="s">
        <v>530</v>
      </c>
    </row>
    <row r="121" spans="2:9" ht="15" customHeight="1" x14ac:dyDescent="0.25">
      <c r="B121" s="185" t="s">
        <v>360</v>
      </c>
      <c r="C121" s="186" t="s">
        <v>339</v>
      </c>
      <c r="D121" s="186" t="s">
        <v>359</v>
      </c>
      <c r="E121" s="186" t="s">
        <v>168</v>
      </c>
      <c r="F121" s="186" t="s">
        <v>89</v>
      </c>
      <c r="G121" s="187" t="s">
        <v>230</v>
      </c>
      <c r="H121" s="535">
        <v>185.28</v>
      </c>
      <c r="I121" s="538" t="s">
        <v>530</v>
      </c>
    </row>
    <row r="122" spans="2:9" ht="15" customHeight="1" x14ac:dyDescent="0.25">
      <c r="B122" s="185" t="s">
        <v>361</v>
      </c>
      <c r="C122" s="186" t="s">
        <v>339</v>
      </c>
      <c r="D122" s="186" t="s">
        <v>359</v>
      </c>
      <c r="E122" s="186" t="s">
        <v>168</v>
      </c>
      <c r="F122" s="186" t="s">
        <v>90</v>
      </c>
      <c r="G122" s="187" t="s">
        <v>230</v>
      </c>
      <c r="H122" s="535">
        <v>355.84</v>
      </c>
      <c r="I122" s="538" t="s">
        <v>530</v>
      </c>
    </row>
    <row r="123" spans="2:9" ht="15" customHeight="1" x14ac:dyDescent="0.25">
      <c r="B123" s="185" t="s">
        <v>362</v>
      </c>
      <c r="C123" s="186" t="s">
        <v>339</v>
      </c>
      <c r="D123" s="186" t="s">
        <v>359</v>
      </c>
      <c r="E123" s="186" t="s">
        <v>168</v>
      </c>
      <c r="F123" s="186" t="s">
        <v>91</v>
      </c>
      <c r="G123" s="187" t="s">
        <v>230</v>
      </c>
      <c r="H123" s="535">
        <v>495.04</v>
      </c>
      <c r="I123" s="538" t="s">
        <v>530</v>
      </c>
    </row>
    <row r="124" spans="2:9" ht="15" customHeight="1" x14ac:dyDescent="0.25">
      <c r="B124" s="185" t="s">
        <v>363</v>
      </c>
      <c r="C124" s="186" t="s">
        <v>339</v>
      </c>
      <c r="D124" s="186" t="s">
        <v>359</v>
      </c>
      <c r="E124" s="186" t="s">
        <v>169</v>
      </c>
      <c r="F124" s="186" t="s">
        <v>88</v>
      </c>
      <c r="G124" s="187" t="s">
        <v>230</v>
      </c>
      <c r="H124" s="535">
        <v>108.47</v>
      </c>
      <c r="I124" s="538" t="s">
        <v>530</v>
      </c>
    </row>
    <row r="125" spans="2:9" ht="15" customHeight="1" x14ac:dyDescent="0.25">
      <c r="B125" s="185" t="s">
        <v>364</v>
      </c>
      <c r="C125" s="186" t="s">
        <v>339</v>
      </c>
      <c r="D125" s="186" t="s">
        <v>359</v>
      </c>
      <c r="E125" s="186" t="s">
        <v>169</v>
      </c>
      <c r="F125" s="186" t="s">
        <v>89</v>
      </c>
      <c r="G125" s="187" t="s">
        <v>230</v>
      </c>
      <c r="H125" s="535">
        <v>185.28</v>
      </c>
      <c r="I125" s="538" t="s">
        <v>530</v>
      </c>
    </row>
    <row r="126" spans="2:9" ht="15" customHeight="1" x14ac:dyDescent="0.25">
      <c r="B126" s="185" t="s">
        <v>365</v>
      </c>
      <c r="C126" s="186" t="s">
        <v>339</v>
      </c>
      <c r="D126" s="186" t="s">
        <v>359</v>
      </c>
      <c r="E126" s="186" t="s">
        <v>169</v>
      </c>
      <c r="F126" s="186" t="s">
        <v>90</v>
      </c>
      <c r="G126" s="187" t="s">
        <v>230</v>
      </c>
      <c r="H126" s="535">
        <v>529.64</v>
      </c>
      <c r="I126" s="538" t="s">
        <v>530</v>
      </c>
    </row>
    <row r="127" spans="2:9" ht="15" customHeight="1" x14ac:dyDescent="0.25">
      <c r="B127" s="185" t="s">
        <v>366</v>
      </c>
      <c r="C127" s="186" t="s">
        <v>339</v>
      </c>
      <c r="D127" s="186" t="s">
        <v>359</v>
      </c>
      <c r="E127" s="186" t="s">
        <v>169</v>
      </c>
      <c r="F127" s="186" t="s">
        <v>91</v>
      </c>
      <c r="G127" s="187" t="s">
        <v>230</v>
      </c>
      <c r="H127" s="535">
        <v>738.44</v>
      </c>
      <c r="I127" s="538" t="s">
        <v>530</v>
      </c>
    </row>
    <row r="128" spans="2:9" ht="15" customHeight="1" x14ac:dyDescent="0.25">
      <c r="B128" s="185" t="s">
        <v>367</v>
      </c>
      <c r="C128" s="186" t="s">
        <v>339</v>
      </c>
      <c r="D128" s="186" t="s">
        <v>368</v>
      </c>
      <c r="E128" s="186" t="s">
        <v>170</v>
      </c>
      <c r="F128" s="186" t="s">
        <v>88</v>
      </c>
      <c r="G128" s="187" t="s">
        <v>230</v>
      </c>
      <c r="H128" s="535">
        <v>164.64</v>
      </c>
      <c r="I128" s="538" t="s">
        <v>530</v>
      </c>
    </row>
    <row r="129" spans="2:9" ht="15" customHeight="1" x14ac:dyDescent="0.25">
      <c r="B129" s="185" t="s">
        <v>369</v>
      </c>
      <c r="C129" s="186" t="s">
        <v>339</v>
      </c>
      <c r="D129" s="186" t="s">
        <v>368</v>
      </c>
      <c r="E129" s="186" t="s">
        <v>170</v>
      </c>
      <c r="F129" s="186" t="s">
        <v>90</v>
      </c>
      <c r="G129" s="187" t="s">
        <v>230</v>
      </c>
      <c r="H129" s="535">
        <v>489.08</v>
      </c>
      <c r="I129" s="538" t="s">
        <v>530</v>
      </c>
    </row>
    <row r="130" spans="2:9" ht="30" customHeight="1" x14ac:dyDescent="0.25">
      <c r="B130" s="185" t="s">
        <v>370</v>
      </c>
      <c r="C130" s="186" t="s">
        <v>339</v>
      </c>
      <c r="D130" s="186" t="s">
        <v>371</v>
      </c>
      <c r="E130" s="186" t="s">
        <v>171</v>
      </c>
      <c r="F130" s="186" t="s">
        <v>88</v>
      </c>
      <c r="G130" s="187" t="s">
        <v>230</v>
      </c>
      <c r="H130" s="535">
        <v>153.29</v>
      </c>
      <c r="I130" s="538" t="s">
        <v>530</v>
      </c>
    </row>
    <row r="131" spans="2:9" ht="30" customHeight="1" x14ac:dyDescent="0.25">
      <c r="B131" s="185" t="s">
        <v>372</v>
      </c>
      <c r="C131" s="186" t="s">
        <v>339</v>
      </c>
      <c r="D131" s="186" t="s">
        <v>371</v>
      </c>
      <c r="E131" s="186" t="s">
        <v>171</v>
      </c>
      <c r="F131" s="186" t="s">
        <v>89</v>
      </c>
      <c r="G131" s="187" t="s">
        <v>230</v>
      </c>
      <c r="H131" s="535">
        <v>213.7</v>
      </c>
      <c r="I131" s="538" t="s">
        <v>530</v>
      </c>
    </row>
    <row r="132" spans="2:9" ht="30" customHeight="1" x14ac:dyDescent="0.25">
      <c r="B132" s="185" t="s">
        <v>373</v>
      </c>
      <c r="C132" s="186" t="s">
        <v>339</v>
      </c>
      <c r="D132" s="186" t="s">
        <v>371</v>
      </c>
      <c r="E132" s="186" t="s">
        <v>171</v>
      </c>
      <c r="F132" s="186" t="s">
        <v>90</v>
      </c>
      <c r="G132" s="187" t="s">
        <v>230</v>
      </c>
      <c r="H132" s="535">
        <v>969.95</v>
      </c>
      <c r="I132" s="538" t="s">
        <v>530</v>
      </c>
    </row>
    <row r="133" spans="2:9" ht="30" customHeight="1" x14ac:dyDescent="0.25">
      <c r="B133" s="185" t="s">
        <v>374</v>
      </c>
      <c r="C133" s="186" t="s">
        <v>339</v>
      </c>
      <c r="D133" s="186" t="s">
        <v>371</v>
      </c>
      <c r="E133" s="186" t="s">
        <v>171</v>
      </c>
      <c r="F133" s="186" t="s">
        <v>91</v>
      </c>
      <c r="G133" s="187" t="s">
        <v>230</v>
      </c>
      <c r="H133" s="535">
        <v>1355.07</v>
      </c>
      <c r="I133" s="538" t="s">
        <v>530</v>
      </c>
    </row>
    <row r="134" spans="2:9" ht="39.6" x14ac:dyDescent="0.25">
      <c r="B134" s="185" t="s">
        <v>375</v>
      </c>
      <c r="C134" s="186" t="s">
        <v>339</v>
      </c>
      <c r="D134" s="186" t="s">
        <v>376</v>
      </c>
      <c r="E134" s="186" t="s">
        <v>172</v>
      </c>
      <c r="F134" s="186" t="s">
        <v>95</v>
      </c>
      <c r="G134" s="187" t="s">
        <v>230</v>
      </c>
      <c r="H134" s="535">
        <v>13.14</v>
      </c>
      <c r="I134" s="538" t="s">
        <v>529</v>
      </c>
    </row>
    <row r="135" spans="2:9" ht="15" customHeight="1" x14ac:dyDescent="0.25">
      <c r="B135" s="185" t="s">
        <v>377</v>
      </c>
      <c r="C135" s="186" t="s">
        <v>339</v>
      </c>
      <c r="D135" s="186" t="s">
        <v>376</v>
      </c>
      <c r="E135" s="186" t="s">
        <v>173</v>
      </c>
      <c r="F135" s="186" t="s">
        <v>95</v>
      </c>
      <c r="G135" s="187" t="s">
        <v>230</v>
      </c>
      <c r="H135" s="535">
        <v>0</v>
      </c>
      <c r="I135" s="538" t="s">
        <v>529</v>
      </c>
    </row>
    <row r="136" spans="2:9" ht="15" customHeight="1" x14ac:dyDescent="0.25">
      <c r="B136" s="185" t="s">
        <v>378</v>
      </c>
      <c r="C136" s="186" t="s">
        <v>339</v>
      </c>
      <c r="D136" s="186" t="s">
        <v>376</v>
      </c>
      <c r="E136" s="186" t="s">
        <v>174</v>
      </c>
      <c r="F136" s="186" t="s">
        <v>95</v>
      </c>
      <c r="G136" s="187" t="s">
        <v>230</v>
      </c>
      <c r="H136" s="535">
        <v>13.14</v>
      </c>
      <c r="I136" s="538" t="s">
        <v>529</v>
      </c>
    </row>
    <row r="137" spans="2:9" ht="26.4" x14ac:dyDescent="0.25">
      <c r="B137" s="185" t="s">
        <v>379</v>
      </c>
      <c r="C137" s="186" t="s">
        <v>339</v>
      </c>
      <c r="D137" s="186" t="s">
        <v>380</v>
      </c>
      <c r="E137" s="186" t="s">
        <v>175</v>
      </c>
      <c r="F137" s="186" t="s">
        <v>95</v>
      </c>
      <c r="G137" s="187" t="s">
        <v>230</v>
      </c>
      <c r="H137" s="535">
        <v>182.01</v>
      </c>
      <c r="I137" s="538" t="s">
        <v>530</v>
      </c>
    </row>
    <row r="138" spans="2:9" ht="13.8" x14ac:dyDescent="0.25">
      <c r="B138" s="185" t="s">
        <v>381</v>
      </c>
      <c r="C138" s="186" t="s">
        <v>339</v>
      </c>
      <c r="D138" s="186" t="s">
        <v>382</v>
      </c>
      <c r="E138" s="186" t="s">
        <v>176</v>
      </c>
      <c r="F138" s="186" t="s">
        <v>95</v>
      </c>
      <c r="G138" s="187" t="s">
        <v>230</v>
      </c>
      <c r="H138" s="535">
        <v>72.239999999999995</v>
      </c>
      <c r="I138" s="538" t="s">
        <v>530</v>
      </c>
    </row>
    <row r="139" spans="2:9" ht="45" customHeight="1" x14ac:dyDescent="0.25">
      <c r="B139" s="185" t="s">
        <v>383</v>
      </c>
      <c r="C139" s="186" t="s">
        <v>329</v>
      </c>
      <c r="D139" s="186" t="s">
        <v>384</v>
      </c>
      <c r="E139" s="186" t="s">
        <v>177</v>
      </c>
      <c r="F139" s="186" t="s">
        <v>178</v>
      </c>
      <c r="G139" s="187" t="s">
        <v>230</v>
      </c>
      <c r="H139" s="535">
        <v>116.46</v>
      </c>
      <c r="I139" s="538" t="s">
        <v>530</v>
      </c>
    </row>
    <row r="140" spans="2:9" ht="45" customHeight="1" x14ac:dyDescent="0.25">
      <c r="B140" s="185" t="s">
        <v>385</v>
      </c>
      <c r="C140" s="186" t="s">
        <v>329</v>
      </c>
      <c r="D140" s="186" t="s">
        <v>384</v>
      </c>
      <c r="E140" s="186" t="s">
        <v>177</v>
      </c>
      <c r="F140" s="186" t="s">
        <v>179</v>
      </c>
      <c r="G140" s="187" t="s">
        <v>230</v>
      </c>
      <c r="H140" s="535">
        <v>232.91</v>
      </c>
      <c r="I140" s="538" t="s">
        <v>530</v>
      </c>
    </row>
    <row r="141" spans="2:9" ht="45" customHeight="1" x14ac:dyDescent="0.25">
      <c r="B141" s="185" t="s">
        <v>386</v>
      </c>
      <c r="C141" s="186" t="s">
        <v>329</v>
      </c>
      <c r="D141" s="186" t="s">
        <v>384</v>
      </c>
      <c r="E141" s="186" t="s">
        <v>177</v>
      </c>
      <c r="F141" s="186" t="s">
        <v>180</v>
      </c>
      <c r="G141" s="187" t="s">
        <v>230</v>
      </c>
      <c r="H141" s="535">
        <v>163.08000000000001</v>
      </c>
      <c r="I141" s="538" t="s">
        <v>530</v>
      </c>
    </row>
    <row r="142" spans="2:9" ht="45" customHeight="1" x14ac:dyDescent="0.25">
      <c r="B142" s="185" t="s">
        <v>387</v>
      </c>
      <c r="C142" s="186" t="s">
        <v>329</v>
      </c>
      <c r="D142" s="186" t="s">
        <v>384</v>
      </c>
      <c r="E142" s="186" t="s">
        <v>177</v>
      </c>
      <c r="F142" s="186" t="s">
        <v>181</v>
      </c>
      <c r="G142" s="187" t="s">
        <v>230</v>
      </c>
      <c r="H142" s="535">
        <v>326.16000000000003</v>
      </c>
      <c r="I142" s="538" t="s">
        <v>530</v>
      </c>
    </row>
    <row r="143" spans="2:9" ht="30" customHeight="1" x14ac:dyDescent="0.25">
      <c r="B143" s="185" t="s">
        <v>388</v>
      </c>
      <c r="C143" s="186" t="s">
        <v>329</v>
      </c>
      <c r="D143" s="186" t="s">
        <v>384</v>
      </c>
      <c r="E143" s="186" t="s">
        <v>182</v>
      </c>
      <c r="F143" s="186" t="s">
        <v>95</v>
      </c>
      <c r="G143" s="187" t="s">
        <v>230</v>
      </c>
      <c r="H143" s="535">
        <v>8.6199999999999992</v>
      </c>
      <c r="I143" s="538" t="s">
        <v>530</v>
      </c>
    </row>
    <row r="144" spans="2:9" ht="30" customHeight="1" thickBot="1" x14ac:dyDescent="0.3">
      <c r="B144" s="189" t="s">
        <v>389</v>
      </c>
      <c r="C144" s="190" t="s">
        <v>329</v>
      </c>
      <c r="D144" s="190" t="s">
        <v>384</v>
      </c>
      <c r="E144" s="190" t="s">
        <v>182</v>
      </c>
      <c r="F144" s="190" t="s">
        <v>96</v>
      </c>
      <c r="G144" s="191" t="s">
        <v>230</v>
      </c>
      <c r="H144" s="536">
        <v>11.2</v>
      </c>
      <c r="I144" s="539" t="s">
        <v>530</v>
      </c>
    </row>
    <row r="146" spans="8:8" x14ac:dyDescent="0.25">
      <c r="H146" s="533"/>
    </row>
    <row r="147" spans="8:8" ht="13.8" x14ac:dyDescent="0.25">
      <c r="H147" s="193"/>
    </row>
    <row r="148" spans="8:8" ht="13.8" x14ac:dyDescent="0.25">
      <c r="H148" s="193"/>
    </row>
    <row r="149" spans="8:8" ht="13.8" x14ac:dyDescent="0.25">
      <c r="H149" s="193"/>
    </row>
    <row r="150" spans="8:8" ht="13.8" x14ac:dyDescent="0.25">
      <c r="H150" s="193"/>
    </row>
    <row r="151" spans="8:8" ht="13.8" x14ac:dyDescent="0.25">
      <c r="H151" s="193"/>
    </row>
    <row r="152" spans="8:8" ht="13.8" x14ac:dyDescent="0.25">
      <c r="H152" s="193"/>
    </row>
    <row r="153" spans="8:8" ht="13.8" x14ac:dyDescent="0.25">
      <c r="H153" s="193"/>
    </row>
    <row r="154" spans="8:8" ht="13.8" x14ac:dyDescent="0.25">
      <c r="H154" s="193"/>
    </row>
    <row r="155" spans="8:8" ht="13.8" x14ac:dyDescent="0.25">
      <c r="H155" s="193"/>
    </row>
    <row r="156" spans="8:8" ht="13.8" x14ac:dyDescent="0.25">
      <c r="H156" s="193"/>
    </row>
    <row r="157" spans="8:8" ht="13.8" x14ac:dyDescent="0.25">
      <c r="H157" s="193"/>
    </row>
    <row r="158" spans="8:8" ht="13.8" x14ac:dyDescent="0.25">
      <c r="H158" s="193"/>
    </row>
    <row r="159" spans="8:8" ht="13.8" x14ac:dyDescent="0.25">
      <c r="H159" s="193"/>
    </row>
    <row r="160" spans="8:8" ht="13.8" x14ac:dyDescent="0.25">
      <c r="H160" s="193"/>
    </row>
    <row r="161" spans="8:8" ht="13.8" x14ac:dyDescent="0.25">
      <c r="H161" s="193"/>
    </row>
    <row r="162" spans="8:8" ht="13.8" x14ac:dyDescent="0.25">
      <c r="H162" s="193"/>
    </row>
    <row r="163" spans="8:8" ht="13.8" x14ac:dyDescent="0.25">
      <c r="H163" s="193"/>
    </row>
    <row r="164" spans="8:8" ht="13.8" x14ac:dyDescent="0.25">
      <c r="H164" s="193"/>
    </row>
    <row r="165" spans="8:8" ht="13.8" x14ac:dyDescent="0.25">
      <c r="H165" s="193"/>
    </row>
    <row r="166" spans="8:8" ht="13.8" x14ac:dyDescent="0.25">
      <c r="H166" s="193"/>
    </row>
    <row r="167" spans="8:8" ht="13.8" x14ac:dyDescent="0.25">
      <c r="H167" s="193"/>
    </row>
    <row r="168" spans="8:8" ht="13.8" x14ac:dyDescent="0.25">
      <c r="H168" s="193"/>
    </row>
    <row r="169" spans="8:8" ht="13.8" x14ac:dyDescent="0.25">
      <c r="H169" s="193"/>
    </row>
    <row r="170" spans="8:8" ht="13.8" x14ac:dyDescent="0.25">
      <c r="H170" s="193"/>
    </row>
    <row r="171" spans="8:8" ht="13.8" x14ac:dyDescent="0.25">
      <c r="H171" s="193"/>
    </row>
    <row r="172" spans="8:8" ht="13.8" x14ac:dyDescent="0.25">
      <c r="H172" s="193"/>
    </row>
    <row r="173" spans="8:8" ht="13.8" x14ac:dyDescent="0.25">
      <c r="H173" s="193"/>
    </row>
    <row r="174" spans="8:8" ht="13.8" x14ac:dyDescent="0.25">
      <c r="H174" s="193"/>
    </row>
    <row r="175" spans="8:8" ht="13.8" x14ac:dyDescent="0.25">
      <c r="H175" s="193"/>
    </row>
    <row r="176" spans="8:8" ht="13.8" x14ac:dyDescent="0.25">
      <c r="H176" s="193"/>
    </row>
    <row r="177" spans="8:8" ht="13.8" x14ac:dyDescent="0.25">
      <c r="H177" s="193"/>
    </row>
    <row r="178" spans="8:8" ht="13.8" x14ac:dyDescent="0.25">
      <c r="H178" s="193"/>
    </row>
    <row r="179" spans="8:8" ht="13.8" x14ac:dyDescent="0.25">
      <c r="H179" s="193"/>
    </row>
    <row r="180" spans="8:8" ht="13.8" x14ac:dyDescent="0.25">
      <c r="H180" s="193"/>
    </row>
    <row r="181" spans="8:8" ht="13.8" x14ac:dyDescent="0.25">
      <c r="H181" s="193"/>
    </row>
    <row r="182" spans="8:8" ht="13.8" x14ac:dyDescent="0.25">
      <c r="H182" s="193"/>
    </row>
    <row r="183" spans="8:8" ht="13.8" x14ac:dyDescent="0.25">
      <c r="H183" s="193"/>
    </row>
    <row r="184" spans="8:8" ht="13.8" x14ac:dyDescent="0.25">
      <c r="H184" s="193"/>
    </row>
    <row r="185" spans="8:8" ht="13.8" x14ac:dyDescent="0.25">
      <c r="H185" s="193"/>
    </row>
    <row r="186" spans="8:8" ht="13.8" x14ac:dyDescent="0.25">
      <c r="H186" s="193"/>
    </row>
  </sheetData>
  <autoFilter ref="B4:H4" xr:uid="{FCAE14BD-EBC0-4174-8F21-0FC835E3C7AE}"/>
  <phoneticPr fontId="35" type="noConversion"/>
  <pageMargins left="0.23622047244094491" right="0.23622047244094491" top="0.74803149606299213" bottom="0.74803149606299213" header="0.31496062992125984" footer="0.31496062992125984"/>
  <pageSetup paperSize="9" scale="47" fitToHeight="0"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FA3B-3AC2-4958-8066-184CA5CC7061}">
  <dimension ref="B1:E18"/>
  <sheetViews>
    <sheetView zoomScale="80" zoomScaleNormal="80" workbookViewId="0"/>
  </sheetViews>
  <sheetFormatPr defaultColWidth="8.88671875" defaultRowHeight="13.2" x14ac:dyDescent="0.25"/>
  <cols>
    <col min="1" max="1" width="3.6640625" style="176" customWidth="1"/>
    <col min="2" max="2" width="15.44140625" style="176" customWidth="1"/>
    <col min="3" max="3" width="30.6640625" style="176" customWidth="1"/>
    <col min="4" max="5" width="14.6640625" style="176" customWidth="1"/>
    <col min="6" max="6" width="8.88671875" style="176"/>
    <col min="7" max="7" width="12.44140625" style="176" customWidth="1"/>
    <col min="8" max="16384" width="8.88671875" style="176"/>
  </cols>
  <sheetData>
    <row r="1" spans="2:5" ht="15.6" x14ac:dyDescent="0.25">
      <c r="B1" s="11" t="s">
        <v>527</v>
      </c>
    </row>
    <row r="2" spans="2:5" ht="15.6" x14ac:dyDescent="0.25">
      <c r="B2" s="11" t="s">
        <v>390</v>
      </c>
    </row>
    <row r="3" spans="2:5" ht="13.8" thickBot="1" x14ac:dyDescent="0.3"/>
    <row r="4" spans="2:5" s="177" customFormat="1" ht="20.25" customHeight="1" x14ac:dyDescent="0.3">
      <c r="B4" s="412" t="s">
        <v>221</v>
      </c>
      <c r="C4" s="413"/>
      <c r="D4" s="598" t="s">
        <v>9</v>
      </c>
      <c r="E4" s="599"/>
    </row>
    <row r="5" spans="2:5" s="177" customFormat="1" ht="20.25" customHeight="1" x14ac:dyDescent="0.3">
      <c r="B5" s="414"/>
      <c r="C5" s="415"/>
      <c r="D5" s="416" t="s">
        <v>391</v>
      </c>
      <c r="E5" s="67" t="s">
        <v>391</v>
      </c>
    </row>
    <row r="6" spans="2:5" s="177" customFormat="1" ht="20.25" customHeight="1" x14ac:dyDescent="0.3">
      <c r="B6" s="417"/>
      <c r="C6" s="418"/>
      <c r="D6" s="419" t="s">
        <v>392</v>
      </c>
      <c r="E6" s="68" t="s">
        <v>393</v>
      </c>
    </row>
    <row r="7" spans="2:5" s="177" customFormat="1" ht="20.25" customHeight="1" x14ac:dyDescent="0.25">
      <c r="B7" s="420" t="s">
        <v>394</v>
      </c>
      <c r="C7" s="421"/>
      <c r="D7" s="600"/>
      <c r="E7" s="601"/>
    </row>
    <row r="8" spans="2:5" s="177" customFormat="1" ht="20.25" customHeight="1" x14ac:dyDescent="0.3">
      <c r="B8" s="422">
        <v>9250</v>
      </c>
      <c r="C8" s="423" t="s">
        <v>395</v>
      </c>
      <c r="D8" s="424">
        <v>1.0431999999999999</v>
      </c>
      <c r="E8" s="425">
        <v>0.4073</v>
      </c>
    </row>
    <row r="9" spans="2:5" s="177" customFormat="1" ht="20.25" customHeight="1" x14ac:dyDescent="0.3">
      <c r="B9" s="426">
        <v>9200</v>
      </c>
      <c r="C9" s="427" t="s">
        <v>396</v>
      </c>
      <c r="D9" s="428">
        <v>0.47943000000000002</v>
      </c>
      <c r="E9" s="429">
        <v>0.2485</v>
      </c>
    </row>
    <row r="10" spans="2:5" s="177" customFormat="1" ht="20.25" customHeight="1" x14ac:dyDescent="0.25">
      <c r="B10" s="420" t="s">
        <v>397</v>
      </c>
      <c r="C10" s="421"/>
      <c r="D10" s="602"/>
      <c r="E10" s="603"/>
    </row>
    <row r="11" spans="2:5" s="177" customFormat="1" ht="20.25" customHeight="1" x14ac:dyDescent="0.3">
      <c r="B11" s="422">
        <v>9350</v>
      </c>
      <c r="C11" s="423" t="s">
        <v>395</v>
      </c>
      <c r="D11" s="424">
        <v>0.36259999999999998</v>
      </c>
      <c r="E11" s="425">
        <v>0.20855000000000001</v>
      </c>
    </row>
    <row r="12" spans="2:5" s="177" customFormat="1" ht="20.25" customHeight="1" x14ac:dyDescent="0.3">
      <c r="B12" s="426">
        <v>9300</v>
      </c>
      <c r="C12" s="427" t="s">
        <v>396</v>
      </c>
      <c r="D12" s="428">
        <v>0.17585000000000001</v>
      </c>
      <c r="E12" s="429">
        <v>0.13805999999999999</v>
      </c>
    </row>
    <row r="13" spans="2:5" s="177" customFormat="1" ht="20.25" customHeight="1" x14ac:dyDescent="0.25">
      <c r="B13" s="420" t="s">
        <v>398</v>
      </c>
      <c r="C13" s="421"/>
      <c r="D13" s="602"/>
      <c r="E13" s="603"/>
    </row>
    <row r="14" spans="2:5" s="177" customFormat="1" ht="20.25" customHeight="1" x14ac:dyDescent="0.3">
      <c r="B14" s="422">
        <v>9450</v>
      </c>
      <c r="C14" s="423" t="s">
        <v>395</v>
      </c>
      <c r="D14" s="604"/>
      <c r="E14" s="425">
        <v>0.32683000000000001</v>
      </c>
    </row>
    <row r="15" spans="2:5" s="177" customFormat="1" ht="20.25" customHeight="1" thickBot="1" x14ac:dyDescent="0.35">
      <c r="B15" s="430">
        <v>9420</v>
      </c>
      <c r="C15" s="431" t="s">
        <v>396</v>
      </c>
      <c r="D15" s="605"/>
      <c r="E15" s="432">
        <v>0.20152999999999999</v>
      </c>
    </row>
    <row r="18" spans="5:5" x14ac:dyDescent="0.25">
      <c r="E18" s="178"/>
    </row>
  </sheetData>
  <mergeCells count="5">
    <mergeCell ref="D4:E4"/>
    <mergeCell ref="D7:E7"/>
    <mergeCell ref="D10:E10"/>
    <mergeCell ref="D13:E13"/>
    <mergeCell ref="D14:D15"/>
  </mergeCells>
  <pageMargins left="0.25" right="0.25" top="0.75" bottom="0.75" header="0.3" footer="0.3"/>
  <pageSetup paperSize="9" scale="65" fitToWidth="0" fitToHeight="0" orientation="portrait"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2457-5B31-48E2-9239-342830E3BC3C}">
  <dimension ref="B1:D19"/>
  <sheetViews>
    <sheetView zoomScale="80" zoomScaleNormal="80" workbookViewId="0"/>
  </sheetViews>
  <sheetFormatPr defaultColWidth="8.88671875" defaultRowHeight="13.2" x14ac:dyDescent="0.25"/>
  <cols>
    <col min="1" max="1" width="3.6640625" style="36" customWidth="1"/>
    <col min="2" max="2" width="15.6640625" style="36" customWidth="1"/>
    <col min="3" max="3" width="30.6640625" style="36" customWidth="1"/>
    <col min="4" max="4" width="15.6640625" style="62" customWidth="1"/>
    <col min="5" max="16384" width="8.88671875" style="36"/>
  </cols>
  <sheetData>
    <row r="1" spans="2:4" ht="15.6" x14ac:dyDescent="0.25">
      <c r="B1" s="11" t="s">
        <v>527</v>
      </c>
    </row>
    <row r="2" spans="2:4" ht="15.6" x14ac:dyDescent="0.25">
      <c r="B2" s="11" t="s">
        <v>399</v>
      </c>
    </row>
    <row r="3" spans="2:4" ht="13.8" thickBot="1" x14ac:dyDescent="0.3"/>
    <row r="4" spans="2:4" ht="30" customHeight="1" x14ac:dyDescent="0.25">
      <c r="B4" s="64" t="s">
        <v>221</v>
      </c>
      <c r="C4" s="69"/>
      <c r="D4" s="66" t="s">
        <v>461</v>
      </c>
    </row>
    <row r="5" spans="2:4" ht="20.100000000000001" customHeight="1" x14ac:dyDescent="0.25">
      <c r="B5" s="70" t="s">
        <v>400</v>
      </c>
      <c r="C5" s="37"/>
      <c r="D5" s="71"/>
    </row>
    <row r="6" spans="2:4" ht="15" customHeight="1" x14ac:dyDescent="0.25">
      <c r="B6" s="433" t="s">
        <v>184</v>
      </c>
      <c r="C6" s="434" t="s">
        <v>66</v>
      </c>
      <c r="D6" s="435">
        <v>7.9070000000000001E-2</v>
      </c>
    </row>
    <row r="7" spans="2:4" ht="15" customHeight="1" x14ac:dyDescent="0.25">
      <c r="B7" s="442" t="s">
        <v>187</v>
      </c>
      <c r="C7" s="443" t="s">
        <v>186</v>
      </c>
      <c r="D7" s="444">
        <v>3.7080000000000002E-2</v>
      </c>
    </row>
    <row r="8" spans="2:4" ht="15" customHeight="1" x14ac:dyDescent="0.25">
      <c r="B8" s="436"/>
      <c r="C8" s="437" t="s">
        <v>11</v>
      </c>
      <c r="D8" s="438">
        <v>0.11615</v>
      </c>
    </row>
    <row r="9" spans="2:4" ht="20.100000000000001" customHeight="1" x14ac:dyDescent="0.25">
      <c r="B9" s="70" t="s">
        <v>401</v>
      </c>
      <c r="C9" s="37"/>
      <c r="D9" s="72"/>
    </row>
    <row r="10" spans="2:4" ht="15" customHeight="1" x14ac:dyDescent="0.25">
      <c r="B10" s="433" t="s">
        <v>184</v>
      </c>
      <c r="C10" s="434" t="s">
        <v>66</v>
      </c>
      <c r="D10" s="435">
        <v>2.2839999999999999E-2</v>
      </c>
    </row>
    <row r="11" spans="2:4" ht="15" customHeight="1" x14ac:dyDescent="0.25">
      <c r="B11" s="442" t="s">
        <v>187</v>
      </c>
      <c r="C11" s="443" t="s">
        <v>186</v>
      </c>
      <c r="D11" s="444">
        <v>1.1010000000000001E-2</v>
      </c>
    </row>
    <row r="12" spans="2:4" ht="15" customHeight="1" x14ac:dyDescent="0.25">
      <c r="B12" s="436"/>
      <c r="C12" s="437" t="s">
        <v>11</v>
      </c>
      <c r="D12" s="438">
        <v>3.3849999999999998E-2</v>
      </c>
    </row>
    <row r="13" spans="2:4" ht="20.100000000000001" customHeight="1" x14ac:dyDescent="0.25">
      <c r="B13" s="70" t="s">
        <v>402</v>
      </c>
      <c r="C13" s="37"/>
      <c r="D13" s="72"/>
    </row>
    <row r="14" spans="2:4" ht="15" customHeight="1" x14ac:dyDescent="0.25">
      <c r="B14" s="433" t="s">
        <v>184</v>
      </c>
      <c r="C14" s="434" t="s">
        <v>66</v>
      </c>
      <c r="D14" s="435">
        <v>5.7160000000000002E-2</v>
      </c>
    </row>
    <row r="15" spans="2:4" ht="15" customHeight="1" x14ac:dyDescent="0.25">
      <c r="B15" s="442" t="s">
        <v>187</v>
      </c>
      <c r="C15" s="443" t="s">
        <v>186</v>
      </c>
      <c r="D15" s="444">
        <v>2.6200000000000001E-2</v>
      </c>
    </row>
    <row r="16" spans="2:4" ht="15" customHeight="1" thickBot="1" x14ac:dyDescent="0.3">
      <c r="B16" s="439"/>
      <c r="C16" s="440" t="s">
        <v>11</v>
      </c>
      <c r="D16" s="441">
        <v>8.3360000000000004E-2</v>
      </c>
    </row>
    <row r="19" spans="4:4" x14ac:dyDescent="0.25">
      <c r="D19" s="445"/>
    </row>
  </sheetData>
  <pageMargins left="0.25" right="0.25" top="0.75" bottom="0.75" header="0.3" footer="0.3"/>
  <pageSetup paperSize="9" scale="65" fitToWidth="0" fitToHeight="0"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F802-8BFC-4DFF-88C8-D1A9E28A9C91}">
  <dimension ref="B1:D16"/>
  <sheetViews>
    <sheetView zoomScale="80" zoomScaleNormal="80" workbookViewId="0"/>
  </sheetViews>
  <sheetFormatPr defaultColWidth="8.88671875" defaultRowHeight="13.2" x14ac:dyDescent="0.25"/>
  <cols>
    <col min="1" max="1" width="3.6640625" style="36" customWidth="1"/>
    <col min="2" max="2" width="10.6640625" style="36" customWidth="1"/>
    <col min="3" max="3" width="30.6640625" style="36" customWidth="1"/>
    <col min="4" max="4" width="18.109375" style="36" customWidth="1"/>
    <col min="5" max="16384" width="8.88671875" style="36"/>
  </cols>
  <sheetData>
    <row r="1" spans="2:4" ht="15.6" x14ac:dyDescent="0.25">
      <c r="B1" s="11" t="s">
        <v>527</v>
      </c>
    </row>
    <row r="2" spans="2:4" ht="15.6" x14ac:dyDescent="0.25">
      <c r="B2" s="11" t="s">
        <v>403</v>
      </c>
    </row>
    <row r="3" spans="2:4" ht="13.8" thickBot="1" x14ac:dyDescent="0.3"/>
    <row r="4" spans="2:4" ht="30" customHeight="1" x14ac:dyDescent="0.25">
      <c r="B4" s="446" t="s">
        <v>221</v>
      </c>
      <c r="C4" s="69" t="s">
        <v>467</v>
      </c>
      <c r="D4" s="66" t="s">
        <v>466</v>
      </c>
    </row>
    <row r="5" spans="2:4" ht="20.100000000000001" customHeight="1" x14ac:dyDescent="0.25">
      <c r="B5" s="447" t="s">
        <v>404</v>
      </c>
      <c r="C5" s="38"/>
      <c r="D5" s="448"/>
    </row>
    <row r="6" spans="2:4" s="63" customFormat="1" ht="20.25" customHeight="1" x14ac:dyDescent="0.3">
      <c r="B6" s="449">
        <v>9520</v>
      </c>
      <c r="C6" s="450" t="s">
        <v>405</v>
      </c>
      <c r="D6" s="451">
        <v>0.61667000000000005</v>
      </c>
    </row>
    <row r="7" spans="2:4" s="63" customFormat="1" ht="20.25" customHeight="1" x14ac:dyDescent="0.3">
      <c r="B7" s="455">
        <v>9521</v>
      </c>
      <c r="C7" s="456" t="s">
        <v>406</v>
      </c>
      <c r="D7" s="457">
        <v>0.79107000000000005</v>
      </c>
    </row>
    <row r="8" spans="2:4" s="63" customFormat="1" ht="20.25" customHeight="1" x14ac:dyDescent="0.3">
      <c r="B8" s="455">
        <v>9522</v>
      </c>
      <c r="C8" s="456" t="s">
        <v>407</v>
      </c>
      <c r="D8" s="457">
        <v>0.87029999999999996</v>
      </c>
    </row>
    <row r="9" spans="2:4" s="63" customFormat="1" ht="20.25" customHeight="1" x14ac:dyDescent="0.3">
      <c r="B9" s="455">
        <v>9523</v>
      </c>
      <c r="C9" s="456" t="s">
        <v>408</v>
      </c>
      <c r="D9" s="457">
        <v>0.90712999999999999</v>
      </c>
    </row>
    <row r="10" spans="2:4" s="63" customFormat="1" ht="20.25" customHeight="1" thickBot="1" x14ac:dyDescent="0.35">
      <c r="B10" s="452">
        <v>9524</v>
      </c>
      <c r="C10" s="453" t="s">
        <v>409</v>
      </c>
      <c r="D10" s="454">
        <v>0.91617000000000004</v>
      </c>
    </row>
    <row r="12" spans="2:4" x14ac:dyDescent="0.25">
      <c r="D12" s="39"/>
    </row>
    <row r="13" spans="2:4" x14ac:dyDescent="0.25">
      <c r="D13" s="39"/>
    </row>
    <row r="14" spans="2:4" x14ac:dyDescent="0.25">
      <c r="D14" s="39"/>
    </row>
    <row r="15" spans="2:4" x14ac:dyDescent="0.25">
      <c r="D15" s="39"/>
    </row>
    <row r="16" spans="2:4" x14ac:dyDescent="0.25">
      <c r="D16" s="39"/>
    </row>
  </sheetData>
  <pageMargins left="0.25" right="0.25" top="0.75" bottom="0.75" header="0.3" footer="0.3"/>
  <pageSetup paperSize="9" scale="65" fitToWidth="0" fitToHeight="0" orientation="portrait"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78E71-D343-40F8-93AB-5554806C2258}">
  <sheetPr>
    <pageSetUpPr fitToPage="1"/>
  </sheetPr>
  <dimension ref="B1:E165"/>
  <sheetViews>
    <sheetView zoomScale="80" zoomScaleNormal="80" workbookViewId="0">
      <pane ySplit="4" topLeftCell="A5" activePane="bottomLeft" state="frozen"/>
      <selection activeCell="E39" sqref="E39"/>
      <selection pane="bottomLeft"/>
    </sheetView>
  </sheetViews>
  <sheetFormatPr defaultColWidth="8.88671875" defaultRowHeight="13.2" x14ac:dyDescent="0.25"/>
  <cols>
    <col min="1" max="1" width="3.6640625" style="36" customWidth="1"/>
    <col min="2" max="3" width="30.6640625" style="36" customWidth="1"/>
    <col min="4" max="4" width="80.6640625" style="36" customWidth="1"/>
    <col min="5" max="5" width="14.6640625" style="62" customWidth="1"/>
    <col min="6" max="16384" width="8.88671875" style="36"/>
  </cols>
  <sheetData>
    <row r="1" spans="2:5" ht="15.6" x14ac:dyDescent="0.25">
      <c r="B1" s="11" t="s">
        <v>504</v>
      </c>
      <c r="C1" s="11"/>
    </row>
    <row r="2" spans="2:5" ht="15.6" x14ac:dyDescent="0.25">
      <c r="B2" s="11" t="s">
        <v>192</v>
      </c>
      <c r="C2" s="11"/>
    </row>
    <row r="4" spans="2:5" ht="33" customHeight="1" x14ac:dyDescent="0.25">
      <c r="B4" s="40" t="s">
        <v>1</v>
      </c>
      <c r="C4" s="41" t="s">
        <v>2</v>
      </c>
      <c r="D4" s="41" t="s">
        <v>69</v>
      </c>
      <c r="E4" s="462" t="s">
        <v>521</v>
      </c>
    </row>
    <row r="5" spans="2:5" ht="45" customHeight="1" x14ac:dyDescent="0.25">
      <c r="B5" s="458" t="s">
        <v>410</v>
      </c>
      <c r="C5" s="458" t="s">
        <v>228</v>
      </c>
      <c r="D5" s="458" t="s">
        <v>87</v>
      </c>
      <c r="E5" s="463" t="s">
        <v>227</v>
      </c>
    </row>
    <row r="6" spans="2:5" ht="45" customHeight="1" x14ac:dyDescent="0.25">
      <c r="B6" s="460" t="s">
        <v>410</v>
      </c>
      <c r="C6" s="460" t="s">
        <v>228</v>
      </c>
      <c r="D6" s="460" t="s">
        <v>87</v>
      </c>
      <c r="E6" s="464" t="s">
        <v>231</v>
      </c>
    </row>
    <row r="7" spans="2:5" ht="45" customHeight="1" x14ac:dyDescent="0.25">
      <c r="B7" s="460" t="s">
        <v>410</v>
      </c>
      <c r="C7" s="460" t="s">
        <v>228</v>
      </c>
      <c r="D7" s="460" t="s">
        <v>87</v>
      </c>
      <c r="E7" s="464" t="s">
        <v>232</v>
      </c>
    </row>
    <row r="8" spans="2:5" ht="45" customHeight="1" x14ac:dyDescent="0.25">
      <c r="B8" s="460" t="s">
        <v>410</v>
      </c>
      <c r="C8" s="460" t="s">
        <v>228</v>
      </c>
      <c r="D8" s="460" t="s">
        <v>87</v>
      </c>
      <c r="E8" s="464" t="s">
        <v>233</v>
      </c>
    </row>
    <row r="9" spans="2:5" ht="45" customHeight="1" x14ac:dyDescent="0.25">
      <c r="B9" s="460" t="s">
        <v>410</v>
      </c>
      <c r="C9" s="460" t="s">
        <v>228</v>
      </c>
      <c r="D9" s="460" t="s">
        <v>87</v>
      </c>
      <c r="E9" s="464" t="s">
        <v>234</v>
      </c>
    </row>
    <row r="10" spans="2:5" ht="45" customHeight="1" x14ac:dyDescent="0.25">
      <c r="B10" s="460" t="s">
        <v>410</v>
      </c>
      <c r="C10" s="460" t="s">
        <v>228</v>
      </c>
      <c r="D10" s="460" t="s">
        <v>87</v>
      </c>
      <c r="E10" s="464" t="s">
        <v>235</v>
      </c>
    </row>
    <row r="11" spans="2:5" ht="30" customHeight="1" x14ac:dyDescent="0.25">
      <c r="B11" s="460" t="s">
        <v>410</v>
      </c>
      <c r="C11" s="460" t="s">
        <v>228</v>
      </c>
      <c r="D11" s="460" t="s">
        <v>94</v>
      </c>
      <c r="E11" s="464" t="s">
        <v>236</v>
      </c>
    </row>
    <row r="12" spans="2:5" ht="30" customHeight="1" x14ac:dyDescent="0.25">
      <c r="B12" s="460" t="s">
        <v>410</v>
      </c>
      <c r="C12" s="460" t="s">
        <v>228</v>
      </c>
      <c r="D12" s="460" t="s">
        <v>94</v>
      </c>
      <c r="E12" s="464" t="s">
        <v>237</v>
      </c>
    </row>
    <row r="13" spans="2:5" ht="30" customHeight="1" x14ac:dyDescent="0.25">
      <c r="B13" s="460" t="s">
        <v>410</v>
      </c>
      <c r="C13" s="460" t="s">
        <v>228</v>
      </c>
      <c r="D13" s="460" t="s">
        <v>94</v>
      </c>
      <c r="E13" s="464" t="s">
        <v>238</v>
      </c>
    </row>
    <row r="14" spans="2:5" ht="30" customHeight="1" x14ac:dyDescent="0.25">
      <c r="B14" s="460" t="s">
        <v>410</v>
      </c>
      <c r="C14" s="460" t="s">
        <v>228</v>
      </c>
      <c r="D14" s="460" t="s">
        <v>98</v>
      </c>
      <c r="E14" s="464" t="s">
        <v>239</v>
      </c>
    </row>
    <row r="15" spans="2:5" ht="30" customHeight="1" x14ac:dyDescent="0.25">
      <c r="B15" s="460" t="s">
        <v>410</v>
      </c>
      <c r="C15" s="460" t="s">
        <v>228</v>
      </c>
      <c r="D15" s="460" t="s">
        <v>98</v>
      </c>
      <c r="E15" s="464" t="s">
        <v>241</v>
      </c>
    </row>
    <row r="16" spans="2:5" ht="30" customHeight="1" x14ac:dyDescent="0.25">
      <c r="B16" s="460" t="s">
        <v>410</v>
      </c>
      <c r="C16" s="460" t="s">
        <v>228</v>
      </c>
      <c r="D16" s="460" t="s">
        <v>98</v>
      </c>
      <c r="E16" s="464" t="s">
        <v>242</v>
      </c>
    </row>
    <row r="17" spans="2:5" ht="30" customHeight="1" x14ac:dyDescent="0.25">
      <c r="B17" s="460" t="s">
        <v>410</v>
      </c>
      <c r="C17" s="460" t="s">
        <v>228</v>
      </c>
      <c r="D17" s="460" t="s">
        <v>98</v>
      </c>
      <c r="E17" s="464" t="s">
        <v>243</v>
      </c>
    </row>
    <row r="18" spans="2:5" ht="30" customHeight="1" x14ac:dyDescent="0.25">
      <c r="B18" s="460" t="s">
        <v>410</v>
      </c>
      <c r="C18" s="460" t="s">
        <v>228</v>
      </c>
      <c r="D18" s="460" t="s">
        <v>98</v>
      </c>
      <c r="E18" s="464" t="s">
        <v>244</v>
      </c>
    </row>
    <row r="19" spans="2:5" ht="30" customHeight="1" x14ac:dyDescent="0.25">
      <c r="B19" s="460" t="s">
        <v>410</v>
      </c>
      <c r="C19" s="460" t="s">
        <v>228</v>
      </c>
      <c r="D19" s="460" t="s">
        <v>98</v>
      </c>
      <c r="E19" s="464" t="s">
        <v>245</v>
      </c>
    </row>
    <row r="20" spans="2:5" ht="30" customHeight="1" x14ac:dyDescent="0.25">
      <c r="B20" s="460" t="s">
        <v>410</v>
      </c>
      <c r="C20" s="460" t="s">
        <v>228</v>
      </c>
      <c r="D20" s="460" t="s">
        <v>101</v>
      </c>
      <c r="E20" s="464" t="s">
        <v>246</v>
      </c>
    </row>
    <row r="21" spans="2:5" ht="30" customHeight="1" x14ac:dyDescent="0.25">
      <c r="B21" s="460" t="s">
        <v>410</v>
      </c>
      <c r="C21" s="460" t="s">
        <v>228</v>
      </c>
      <c r="D21" s="460" t="s">
        <v>101</v>
      </c>
      <c r="E21" s="464" t="s">
        <v>247</v>
      </c>
    </row>
    <row r="22" spans="2:5" ht="30" customHeight="1" x14ac:dyDescent="0.25">
      <c r="B22" s="460" t="s">
        <v>410</v>
      </c>
      <c r="C22" s="460" t="s">
        <v>228</v>
      </c>
      <c r="D22" s="460" t="s">
        <v>101</v>
      </c>
      <c r="E22" s="464" t="s">
        <v>248</v>
      </c>
    </row>
    <row r="23" spans="2:5" ht="30" customHeight="1" x14ac:dyDescent="0.25">
      <c r="B23" s="460" t="s">
        <v>410</v>
      </c>
      <c r="C23" s="460" t="s">
        <v>228</v>
      </c>
      <c r="D23" s="460" t="s">
        <v>101</v>
      </c>
      <c r="E23" s="464" t="s">
        <v>249</v>
      </c>
    </row>
    <row r="24" spans="2:5" ht="30" customHeight="1" x14ac:dyDescent="0.25">
      <c r="B24" s="460" t="s">
        <v>410</v>
      </c>
      <c r="C24" s="460" t="s">
        <v>228</v>
      </c>
      <c r="D24" s="461" t="s">
        <v>411</v>
      </c>
      <c r="E24" s="464" t="s">
        <v>250</v>
      </c>
    </row>
    <row r="25" spans="2:5" ht="30" customHeight="1" x14ac:dyDescent="0.25">
      <c r="B25" s="460" t="s">
        <v>410</v>
      </c>
      <c r="C25" s="460" t="s">
        <v>228</v>
      </c>
      <c r="D25" s="460" t="s">
        <v>103</v>
      </c>
      <c r="E25" s="464" t="s">
        <v>251</v>
      </c>
    </row>
    <row r="26" spans="2:5" ht="30" customHeight="1" x14ac:dyDescent="0.25">
      <c r="B26" s="460" t="s">
        <v>410</v>
      </c>
      <c r="C26" s="460" t="s">
        <v>228</v>
      </c>
      <c r="D26" s="460" t="s">
        <v>103</v>
      </c>
      <c r="E26" s="464" t="s">
        <v>252</v>
      </c>
    </row>
    <row r="27" spans="2:5" ht="30" customHeight="1" x14ac:dyDescent="0.25">
      <c r="B27" s="460" t="s">
        <v>410</v>
      </c>
      <c r="C27" s="460" t="s">
        <v>228</v>
      </c>
      <c r="D27" s="460" t="s">
        <v>103</v>
      </c>
      <c r="E27" s="464" t="s">
        <v>253</v>
      </c>
    </row>
    <row r="28" spans="2:5" ht="30" customHeight="1" x14ac:dyDescent="0.25">
      <c r="B28" s="460" t="s">
        <v>410</v>
      </c>
      <c r="C28" s="460" t="s">
        <v>228</v>
      </c>
      <c r="D28" s="460" t="s">
        <v>103</v>
      </c>
      <c r="E28" s="464" t="s">
        <v>254</v>
      </c>
    </row>
    <row r="29" spans="2:5" ht="30" customHeight="1" x14ac:dyDescent="0.25">
      <c r="B29" s="460" t="s">
        <v>410</v>
      </c>
      <c r="C29" s="460" t="s">
        <v>228</v>
      </c>
      <c r="D29" s="460" t="s">
        <v>103</v>
      </c>
      <c r="E29" s="464" t="s">
        <v>255</v>
      </c>
    </row>
    <row r="30" spans="2:5" ht="45" customHeight="1" x14ac:dyDescent="0.25">
      <c r="B30" s="460" t="s">
        <v>410</v>
      </c>
      <c r="C30" s="460" t="s">
        <v>228</v>
      </c>
      <c r="D30" s="460" t="s">
        <v>104</v>
      </c>
      <c r="E30" s="464" t="s">
        <v>256</v>
      </c>
    </row>
    <row r="31" spans="2:5" ht="45" customHeight="1" x14ac:dyDescent="0.25">
      <c r="B31" s="460" t="s">
        <v>410</v>
      </c>
      <c r="C31" s="460" t="s">
        <v>228</v>
      </c>
      <c r="D31" s="460" t="s">
        <v>104</v>
      </c>
      <c r="E31" s="464" t="s">
        <v>257</v>
      </c>
    </row>
    <row r="32" spans="2:5" ht="45" customHeight="1" x14ac:dyDescent="0.25">
      <c r="B32" s="460" t="s">
        <v>410</v>
      </c>
      <c r="C32" s="460" t="s">
        <v>228</v>
      </c>
      <c r="D32" s="460" t="s">
        <v>104</v>
      </c>
      <c r="E32" s="464" t="s">
        <v>258</v>
      </c>
    </row>
    <row r="33" spans="2:5" ht="45" customHeight="1" x14ac:dyDescent="0.25">
      <c r="B33" s="460" t="s">
        <v>410</v>
      </c>
      <c r="C33" s="460" t="s">
        <v>228</v>
      </c>
      <c r="D33" s="460" t="s">
        <v>104</v>
      </c>
      <c r="E33" s="464" t="s">
        <v>259</v>
      </c>
    </row>
    <row r="34" spans="2:5" ht="45" customHeight="1" x14ac:dyDescent="0.25">
      <c r="B34" s="460" t="s">
        <v>410</v>
      </c>
      <c r="C34" s="460" t="s">
        <v>228</v>
      </c>
      <c r="D34" s="460" t="s">
        <v>104</v>
      </c>
      <c r="E34" s="464" t="s">
        <v>260</v>
      </c>
    </row>
    <row r="35" spans="2:5" ht="45" customHeight="1" x14ac:dyDescent="0.25">
      <c r="B35" s="460" t="s">
        <v>410</v>
      </c>
      <c r="C35" s="460" t="s">
        <v>228</v>
      </c>
      <c r="D35" s="460" t="s">
        <v>104</v>
      </c>
      <c r="E35" s="464" t="s">
        <v>261</v>
      </c>
    </row>
    <row r="36" spans="2:5" ht="30" customHeight="1" x14ac:dyDescent="0.25">
      <c r="B36" s="460" t="s">
        <v>410</v>
      </c>
      <c r="C36" s="460" t="s">
        <v>228</v>
      </c>
      <c r="D36" s="460" t="s">
        <v>105</v>
      </c>
      <c r="E36" s="464" t="s">
        <v>262</v>
      </c>
    </row>
    <row r="37" spans="2:5" ht="30" customHeight="1" x14ac:dyDescent="0.25">
      <c r="B37" s="460" t="s">
        <v>410</v>
      </c>
      <c r="C37" s="460" t="s">
        <v>228</v>
      </c>
      <c r="D37" s="460" t="s">
        <v>105</v>
      </c>
      <c r="E37" s="464" t="s">
        <v>264</v>
      </c>
    </row>
    <row r="38" spans="2:5" ht="45" customHeight="1" x14ac:dyDescent="0.25">
      <c r="B38" s="460" t="s">
        <v>410</v>
      </c>
      <c r="C38" s="460" t="s">
        <v>228</v>
      </c>
      <c r="D38" s="460" t="s">
        <v>108</v>
      </c>
      <c r="E38" s="464" t="s">
        <v>265</v>
      </c>
    </row>
    <row r="39" spans="2:5" ht="45" customHeight="1" x14ac:dyDescent="0.25">
      <c r="B39" s="460" t="s">
        <v>410</v>
      </c>
      <c r="C39" s="460" t="s">
        <v>228</v>
      </c>
      <c r="D39" s="460" t="s">
        <v>108</v>
      </c>
      <c r="E39" s="464" t="s">
        <v>266</v>
      </c>
    </row>
    <row r="40" spans="2:5" ht="45" customHeight="1" x14ac:dyDescent="0.25">
      <c r="B40" s="460" t="s">
        <v>410</v>
      </c>
      <c r="C40" s="460" t="s">
        <v>228</v>
      </c>
      <c r="D40" s="460" t="s">
        <v>108</v>
      </c>
      <c r="E40" s="464" t="s">
        <v>267</v>
      </c>
    </row>
    <row r="41" spans="2:5" ht="45" customHeight="1" x14ac:dyDescent="0.25">
      <c r="B41" s="460" t="s">
        <v>410</v>
      </c>
      <c r="C41" s="460" t="s">
        <v>228</v>
      </c>
      <c r="D41" s="460" t="s">
        <v>108</v>
      </c>
      <c r="E41" s="464" t="s">
        <v>269</v>
      </c>
    </row>
    <row r="42" spans="2:5" ht="45" customHeight="1" x14ac:dyDescent="0.25">
      <c r="B42" s="460" t="s">
        <v>410</v>
      </c>
      <c r="C42" s="460" t="s">
        <v>228</v>
      </c>
      <c r="D42" s="460" t="s">
        <v>108</v>
      </c>
      <c r="E42" s="464" t="s">
        <v>270</v>
      </c>
    </row>
    <row r="43" spans="2:5" ht="45" customHeight="1" x14ac:dyDescent="0.25">
      <c r="B43" s="460" t="s">
        <v>410</v>
      </c>
      <c r="C43" s="460" t="s">
        <v>228</v>
      </c>
      <c r="D43" s="460" t="s">
        <v>108</v>
      </c>
      <c r="E43" s="464" t="s">
        <v>271</v>
      </c>
    </row>
    <row r="44" spans="2:5" ht="45" customHeight="1" x14ac:dyDescent="0.25">
      <c r="B44" s="460" t="s">
        <v>410</v>
      </c>
      <c r="C44" s="460" t="s">
        <v>228</v>
      </c>
      <c r="D44" s="460" t="s">
        <v>108</v>
      </c>
      <c r="E44" s="464" t="s">
        <v>272</v>
      </c>
    </row>
    <row r="45" spans="2:5" ht="45" customHeight="1" x14ac:dyDescent="0.25">
      <c r="B45" s="460" t="s">
        <v>410</v>
      </c>
      <c r="C45" s="460" t="s">
        <v>228</v>
      </c>
      <c r="D45" s="460" t="s">
        <v>108</v>
      </c>
      <c r="E45" s="464" t="s">
        <v>273</v>
      </c>
    </row>
    <row r="46" spans="2:5" ht="30" customHeight="1" x14ac:dyDescent="0.25">
      <c r="B46" s="460" t="s">
        <v>410</v>
      </c>
      <c r="C46" s="460" t="s">
        <v>228</v>
      </c>
      <c r="D46" s="460" t="s">
        <v>117</v>
      </c>
      <c r="E46" s="464" t="s">
        <v>274</v>
      </c>
    </row>
    <row r="47" spans="2:5" ht="30" customHeight="1" x14ac:dyDescent="0.25">
      <c r="B47" s="460" t="s">
        <v>410</v>
      </c>
      <c r="C47" s="460" t="s">
        <v>228</v>
      </c>
      <c r="D47" s="460" t="s">
        <v>117</v>
      </c>
      <c r="E47" s="464" t="s">
        <v>276</v>
      </c>
    </row>
    <row r="48" spans="2:5" ht="30" customHeight="1" x14ac:dyDescent="0.25">
      <c r="B48" s="460" t="s">
        <v>410</v>
      </c>
      <c r="C48" s="460" t="s">
        <v>228</v>
      </c>
      <c r="D48" s="460" t="s">
        <v>117</v>
      </c>
      <c r="E48" s="464" t="s">
        <v>277</v>
      </c>
    </row>
    <row r="49" spans="2:5" ht="30" customHeight="1" x14ac:dyDescent="0.25">
      <c r="B49" s="460" t="s">
        <v>410</v>
      </c>
      <c r="C49" s="460" t="s">
        <v>228</v>
      </c>
      <c r="D49" s="460" t="s">
        <v>117</v>
      </c>
      <c r="E49" s="464" t="s">
        <v>278</v>
      </c>
    </row>
    <row r="50" spans="2:5" ht="60" customHeight="1" x14ac:dyDescent="0.25">
      <c r="B50" s="460" t="s">
        <v>410</v>
      </c>
      <c r="C50" s="460" t="s">
        <v>228</v>
      </c>
      <c r="D50" s="460" t="s">
        <v>118</v>
      </c>
      <c r="E50" s="464" t="s">
        <v>279</v>
      </c>
    </row>
    <row r="51" spans="2:5" ht="60" customHeight="1" x14ac:dyDescent="0.25">
      <c r="B51" s="460" t="s">
        <v>410</v>
      </c>
      <c r="C51" s="460" t="s">
        <v>228</v>
      </c>
      <c r="D51" s="460" t="s">
        <v>118</v>
      </c>
      <c r="E51" s="464" t="s">
        <v>281</v>
      </c>
    </row>
    <row r="52" spans="2:5" ht="60" customHeight="1" x14ac:dyDescent="0.25">
      <c r="B52" s="460" t="s">
        <v>410</v>
      </c>
      <c r="C52" s="460" t="s">
        <v>228</v>
      </c>
      <c r="D52" s="460" t="s">
        <v>118</v>
      </c>
      <c r="E52" s="464" t="s">
        <v>282</v>
      </c>
    </row>
    <row r="53" spans="2:5" ht="60" customHeight="1" x14ac:dyDescent="0.25">
      <c r="B53" s="460" t="s">
        <v>410</v>
      </c>
      <c r="C53" s="460" t="s">
        <v>228</v>
      </c>
      <c r="D53" s="460" t="s">
        <v>412</v>
      </c>
      <c r="E53" s="464" t="s">
        <v>283</v>
      </c>
    </row>
    <row r="54" spans="2:5" ht="60" customHeight="1" x14ac:dyDescent="0.25">
      <c r="B54" s="460" t="s">
        <v>410</v>
      </c>
      <c r="C54" s="460" t="s">
        <v>228</v>
      </c>
      <c r="D54" s="461" t="s">
        <v>413</v>
      </c>
      <c r="E54" s="464" t="s">
        <v>284</v>
      </c>
    </row>
    <row r="55" spans="2:5" ht="60" customHeight="1" x14ac:dyDescent="0.25">
      <c r="B55" s="460" t="s">
        <v>410</v>
      </c>
      <c r="C55" s="460" t="s">
        <v>228</v>
      </c>
      <c r="D55" s="460" t="s">
        <v>412</v>
      </c>
      <c r="E55" s="464" t="s">
        <v>285</v>
      </c>
    </row>
    <row r="56" spans="2:5" ht="60" customHeight="1" x14ac:dyDescent="0.25">
      <c r="B56" s="460" t="s">
        <v>410</v>
      </c>
      <c r="C56" s="460" t="s">
        <v>228</v>
      </c>
      <c r="D56" s="460" t="s">
        <v>118</v>
      </c>
      <c r="E56" s="464" t="s">
        <v>286</v>
      </c>
    </row>
    <row r="57" spans="2:5" ht="60" customHeight="1" x14ac:dyDescent="0.25">
      <c r="B57" s="460" t="s">
        <v>410</v>
      </c>
      <c r="C57" s="460" t="s">
        <v>228</v>
      </c>
      <c r="D57" s="460" t="s">
        <v>118</v>
      </c>
      <c r="E57" s="464" t="s">
        <v>287</v>
      </c>
    </row>
    <row r="58" spans="2:5" ht="60" customHeight="1" x14ac:dyDescent="0.25">
      <c r="B58" s="460" t="s">
        <v>410</v>
      </c>
      <c r="C58" s="460" t="s">
        <v>228</v>
      </c>
      <c r="D58" s="460" t="s">
        <v>118</v>
      </c>
      <c r="E58" s="464" t="s">
        <v>288</v>
      </c>
    </row>
    <row r="59" spans="2:5" ht="60" customHeight="1" x14ac:dyDescent="0.25">
      <c r="B59" s="460" t="s">
        <v>410</v>
      </c>
      <c r="C59" s="460" t="s">
        <v>228</v>
      </c>
      <c r="D59" s="460" t="s">
        <v>118</v>
      </c>
      <c r="E59" s="464" t="s">
        <v>289</v>
      </c>
    </row>
    <row r="60" spans="2:5" ht="60" customHeight="1" x14ac:dyDescent="0.25">
      <c r="B60" s="460" t="s">
        <v>410</v>
      </c>
      <c r="C60" s="460" t="s">
        <v>228</v>
      </c>
      <c r="D60" s="460" t="s">
        <v>118</v>
      </c>
      <c r="E60" s="464" t="s">
        <v>290</v>
      </c>
    </row>
    <row r="61" spans="2:5" ht="60" customHeight="1" x14ac:dyDescent="0.25">
      <c r="B61" s="460" t="s">
        <v>410</v>
      </c>
      <c r="C61" s="460" t="s">
        <v>228</v>
      </c>
      <c r="D61" s="460" t="s">
        <v>118</v>
      </c>
      <c r="E61" s="464" t="s">
        <v>291</v>
      </c>
    </row>
    <row r="62" spans="2:5" ht="60" customHeight="1" x14ac:dyDescent="0.25">
      <c r="B62" s="460" t="s">
        <v>410</v>
      </c>
      <c r="C62" s="460" t="s">
        <v>228</v>
      </c>
      <c r="D62" s="460" t="s">
        <v>131</v>
      </c>
      <c r="E62" s="464" t="s">
        <v>292</v>
      </c>
    </row>
    <row r="63" spans="2:5" ht="60" customHeight="1" x14ac:dyDescent="0.25">
      <c r="B63" s="460" t="s">
        <v>410</v>
      </c>
      <c r="C63" s="460" t="s">
        <v>228</v>
      </c>
      <c r="D63" s="460" t="s">
        <v>131</v>
      </c>
      <c r="E63" s="464" t="s">
        <v>293</v>
      </c>
    </row>
    <row r="64" spans="2:5" ht="60" customHeight="1" x14ac:dyDescent="0.25">
      <c r="B64" s="460" t="s">
        <v>410</v>
      </c>
      <c r="C64" s="460" t="s">
        <v>228</v>
      </c>
      <c r="D64" s="461" t="s">
        <v>414</v>
      </c>
      <c r="E64" s="464" t="s">
        <v>294</v>
      </c>
    </row>
    <row r="65" spans="2:5" ht="60" customHeight="1" x14ac:dyDescent="0.25">
      <c r="B65" s="460" t="s">
        <v>410</v>
      </c>
      <c r="C65" s="460" t="s">
        <v>228</v>
      </c>
      <c r="D65" s="460" t="s">
        <v>131</v>
      </c>
      <c r="E65" s="464" t="s">
        <v>295</v>
      </c>
    </row>
    <row r="66" spans="2:5" ht="60" customHeight="1" x14ac:dyDescent="0.25">
      <c r="B66" s="460" t="s">
        <v>410</v>
      </c>
      <c r="C66" s="460" t="s">
        <v>228</v>
      </c>
      <c r="D66" s="460" t="s">
        <v>131</v>
      </c>
      <c r="E66" s="464" t="s">
        <v>296</v>
      </c>
    </row>
    <row r="67" spans="2:5" ht="60" customHeight="1" x14ac:dyDescent="0.25">
      <c r="B67" s="460" t="s">
        <v>410</v>
      </c>
      <c r="C67" s="460" t="s">
        <v>228</v>
      </c>
      <c r="D67" s="460" t="s">
        <v>131</v>
      </c>
      <c r="E67" s="464" t="s">
        <v>297</v>
      </c>
    </row>
    <row r="68" spans="2:5" ht="30" customHeight="1" x14ac:dyDescent="0.25">
      <c r="B68" s="460" t="s">
        <v>410</v>
      </c>
      <c r="C68" s="460" t="s">
        <v>228</v>
      </c>
      <c r="D68" s="460" t="s">
        <v>138</v>
      </c>
      <c r="E68" s="464" t="s">
        <v>298</v>
      </c>
    </row>
    <row r="69" spans="2:5" ht="30" customHeight="1" x14ac:dyDescent="0.25">
      <c r="B69" s="460" t="s">
        <v>410</v>
      </c>
      <c r="C69" s="460" t="s">
        <v>228</v>
      </c>
      <c r="D69" s="460" t="s">
        <v>138</v>
      </c>
      <c r="E69" s="464" t="s">
        <v>299</v>
      </c>
    </row>
    <row r="70" spans="2:5" ht="30" customHeight="1" x14ac:dyDescent="0.25">
      <c r="B70" s="460" t="s">
        <v>410</v>
      </c>
      <c r="C70" s="460" t="s">
        <v>228</v>
      </c>
      <c r="D70" s="460" t="s">
        <v>138</v>
      </c>
      <c r="E70" s="464" t="s">
        <v>300</v>
      </c>
    </row>
    <row r="71" spans="2:5" ht="30" customHeight="1" x14ac:dyDescent="0.25">
      <c r="B71" s="460" t="s">
        <v>410</v>
      </c>
      <c r="C71" s="460" t="s">
        <v>228</v>
      </c>
      <c r="D71" s="460" t="s">
        <v>138</v>
      </c>
      <c r="E71" s="464" t="s">
        <v>301</v>
      </c>
    </row>
    <row r="72" spans="2:5" ht="30" customHeight="1" x14ac:dyDescent="0.25">
      <c r="B72" s="460" t="s">
        <v>410</v>
      </c>
      <c r="C72" s="460" t="s">
        <v>228</v>
      </c>
      <c r="D72" s="460" t="s">
        <v>141</v>
      </c>
      <c r="E72" s="464" t="s">
        <v>302</v>
      </c>
    </row>
    <row r="73" spans="2:5" ht="30" customHeight="1" x14ac:dyDescent="0.25">
      <c r="B73" s="460" t="s">
        <v>410</v>
      </c>
      <c r="C73" s="460" t="s">
        <v>228</v>
      </c>
      <c r="D73" s="460" t="s">
        <v>141</v>
      </c>
      <c r="E73" s="464" t="s">
        <v>415</v>
      </c>
    </row>
    <row r="74" spans="2:5" ht="30" customHeight="1" x14ac:dyDescent="0.25">
      <c r="B74" s="460" t="s">
        <v>410</v>
      </c>
      <c r="C74" s="460" t="s">
        <v>228</v>
      </c>
      <c r="D74" s="460" t="s">
        <v>141</v>
      </c>
      <c r="E74" s="464" t="s">
        <v>305</v>
      </c>
    </row>
    <row r="75" spans="2:5" ht="30" customHeight="1" x14ac:dyDescent="0.25">
      <c r="B75" s="460" t="s">
        <v>410</v>
      </c>
      <c r="C75" s="460" t="s">
        <v>228</v>
      </c>
      <c r="D75" s="460" t="s">
        <v>141</v>
      </c>
      <c r="E75" s="464" t="s">
        <v>416</v>
      </c>
    </row>
    <row r="76" spans="2:5" ht="30" customHeight="1" x14ac:dyDescent="0.25">
      <c r="B76" s="460" t="s">
        <v>410</v>
      </c>
      <c r="C76" s="460" t="s">
        <v>228</v>
      </c>
      <c r="D76" s="460" t="s">
        <v>141</v>
      </c>
      <c r="E76" s="464" t="s">
        <v>307</v>
      </c>
    </row>
    <row r="77" spans="2:5" ht="30" customHeight="1" x14ac:dyDescent="0.25">
      <c r="B77" s="460" t="s">
        <v>410</v>
      </c>
      <c r="C77" s="460" t="s">
        <v>228</v>
      </c>
      <c r="D77" s="460" t="s">
        <v>141</v>
      </c>
      <c r="E77" s="464" t="s">
        <v>308</v>
      </c>
    </row>
    <row r="78" spans="2:5" ht="30" customHeight="1" x14ac:dyDescent="0.25">
      <c r="B78" s="460" t="s">
        <v>410</v>
      </c>
      <c r="C78" s="460" t="s">
        <v>228</v>
      </c>
      <c r="D78" s="460" t="s">
        <v>141</v>
      </c>
      <c r="E78" s="464" t="s">
        <v>307</v>
      </c>
    </row>
    <row r="79" spans="2:5" ht="30" customHeight="1" x14ac:dyDescent="0.25">
      <c r="B79" s="460" t="s">
        <v>410</v>
      </c>
      <c r="C79" s="460" t="s">
        <v>228</v>
      </c>
      <c r="D79" s="460" t="s">
        <v>141</v>
      </c>
      <c r="E79" s="464" t="s">
        <v>308</v>
      </c>
    </row>
    <row r="80" spans="2:5" ht="30" customHeight="1" x14ac:dyDescent="0.25">
      <c r="B80" s="460" t="s">
        <v>410</v>
      </c>
      <c r="C80" s="460" t="s">
        <v>228</v>
      </c>
      <c r="D80" s="461" t="s">
        <v>150</v>
      </c>
      <c r="E80" s="464" t="s">
        <v>311</v>
      </c>
    </row>
    <row r="81" spans="2:5" ht="30" customHeight="1" x14ac:dyDescent="0.25">
      <c r="B81" s="460" t="s">
        <v>410</v>
      </c>
      <c r="C81" s="460" t="s">
        <v>228</v>
      </c>
      <c r="D81" s="460" t="s">
        <v>150</v>
      </c>
      <c r="E81" s="464" t="s">
        <v>312</v>
      </c>
    </row>
    <row r="82" spans="2:5" ht="30" customHeight="1" x14ac:dyDescent="0.25">
      <c r="B82" s="460" t="s">
        <v>410</v>
      </c>
      <c r="C82" s="460" t="s">
        <v>228</v>
      </c>
      <c r="D82" s="460" t="s">
        <v>150</v>
      </c>
      <c r="E82" s="464" t="s">
        <v>313</v>
      </c>
    </row>
    <row r="83" spans="2:5" ht="30" customHeight="1" x14ac:dyDescent="0.25">
      <c r="B83" s="460" t="s">
        <v>410</v>
      </c>
      <c r="C83" s="460" t="s">
        <v>228</v>
      </c>
      <c r="D83" s="460" t="s">
        <v>150</v>
      </c>
      <c r="E83" s="464" t="s">
        <v>314</v>
      </c>
    </row>
    <row r="84" spans="2:5" ht="30" customHeight="1" x14ac:dyDescent="0.25">
      <c r="B84" s="460" t="s">
        <v>410</v>
      </c>
      <c r="C84" s="460" t="s">
        <v>228</v>
      </c>
      <c r="D84" s="460" t="s">
        <v>150</v>
      </c>
      <c r="E84" s="464" t="s">
        <v>315</v>
      </c>
    </row>
    <row r="85" spans="2:5" ht="30" customHeight="1" x14ac:dyDescent="0.25">
      <c r="B85" s="460" t="s">
        <v>410</v>
      </c>
      <c r="C85" s="460" t="s">
        <v>228</v>
      </c>
      <c r="D85" s="460" t="s">
        <v>150</v>
      </c>
      <c r="E85" s="464" t="s">
        <v>316</v>
      </c>
    </row>
    <row r="86" spans="2:5" ht="30" customHeight="1" x14ac:dyDescent="0.25">
      <c r="B86" s="460" t="s">
        <v>410</v>
      </c>
      <c r="C86" s="460" t="s">
        <v>228</v>
      </c>
      <c r="D86" s="461" t="s">
        <v>150</v>
      </c>
      <c r="E86" s="464" t="s">
        <v>317</v>
      </c>
    </row>
    <row r="87" spans="2:5" ht="30" customHeight="1" x14ac:dyDescent="0.25">
      <c r="B87" s="460" t="s">
        <v>410</v>
      </c>
      <c r="C87" s="460" t="s">
        <v>228</v>
      </c>
      <c r="D87" s="460" t="s">
        <v>150</v>
      </c>
      <c r="E87" s="464" t="s">
        <v>318</v>
      </c>
    </row>
    <row r="88" spans="2:5" ht="60" customHeight="1" x14ac:dyDescent="0.25">
      <c r="B88" s="460" t="s">
        <v>410</v>
      </c>
      <c r="C88" s="460" t="s">
        <v>228</v>
      </c>
      <c r="D88" s="460" t="s">
        <v>151</v>
      </c>
      <c r="E88" s="464" t="s">
        <v>319</v>
      </c>
    </row>
    <row r="89" spans="2:5" ht="60" customHeight="1" x14ac:dyDescent="0.25">
      <c r="B89" s="460" t="s">
        <v>410</v>
      </c>
      <c r="C89" s="460" t="s">
        <v>228</v>
      </c>
      <c r="D89" s="460" t="s">
        <v>151</v>
      </c>
      <c r="E89" s="464" t="s">
        <v>321</v>
      </c>
    </row>
    <row r="90" spans="2:5" ht="60" customHeight="1" x14ac:dyDescent="0.25">
      <c r="B90" s="460" t="s">
        <v>410</v>
      </c>
      <c r="C90" s="460" t="s">
        <v>228</v>
      </c>
      <c r="D90" s="460" t="s">
        <v>151</v>
      </c>
      <c r="E90" s="464" t="s">
        <v>322</v>
      </c>
    </row>
    <row r="91" spans="2:5" ht="60" customHeight="1" x14ac:dyDescent="0.25">
      <c r="B91" s="460" t="s">
        <v>410</v>
      </c>
      <c r="C91" s="460" t="s">
        <v>228</v>
      </c>
      <c r="D91" s="460" t="s">
        <v>151</v>
      </c>
      <c r="E91" s="464" t="s">
        <v>323</v>
      </c>
    </row>
    <row r="92" spans="2:5" ht="60" customHeight="1" x14ac:dyDescent="0.25">
      <c r="B92" s="460" t="s">
        <v>410</v>
      </c>
      <c r="C92" s="460" t="s">
        <v>228</v>
      </c>
      <c r="D92" s="460" t="s">
        <v>151</v>
      </c>
      <c r="E92" s="464" t="s">
        <v>324</v>
      </c>
    </row>
    <row r="93" spans="2:5" ht="60" customHeight="1" x14ac:dyDescent="0.25">
      <c r="B93" s="460" t="s">
        <v>410</v>
      </c>
      <c r="C93" s="460" t="s">
        <v>228</v>
      </c>
      <c r="D93" s="460" t="s">
        <v>151</v>
      </c>
      <c r="E93" s="464" t="s">
        <v>325</v>
      </c>
    </row>
    <row r="94" spans="2:5" ht="60" customHeight="1" x14ac:dyDescent="0.25">
      <c r="B94" s="460" t="s">
        <v>410</v>
      </c>
      <c r="C94" s="460" t="s">
        <v>228</v>
      </c>
      <c r="D94" s="460" t="s">
        <v>151</v>
      </c>
      <c r="E94" s="464" t="s">
        <v>326</v>
      </c>
    </row>
    <row r="95" spans="2:5" ht="60" customHeight="1" x14ac:dyDescent="0.25">
      <c r="B95" s="460" t="s">
        <v>410</v>
      </c>
      <c r="C95" s="460" t="s">
        <v>228</v>
      </c>
      <c r="D95" s="460" t="s">
        <v>151</v>
      </c>
      <c r="E95" s="464" t="s">
        <v>327</v>
      </c>
    </row>
    <row r="96" spans="2:5" ht="69.900000000000006" customHeight="1" x14ac:dyDescent="0.25">
      <c r="B96" s="460" t="s">
        <v>410</v>
      </c>
      <c r="C96" s="460" t="s">
        <v>329</v>
      </c>
      <c r="D96" s="460" t="s">
        <v>160</v>
      </c>
      <c r="E96" s="464" t="s">
        <v>328</v>
      </c>
    </row>
    <row r="97" spans="2:5" ht="69.900000000000006" customHeight="1" x14ac:dyDescent="0.25">
      <c r="B97" s="460" t="s">
        <v>410</v>
      </c>
      <c r="C97" s="460" t="s">
        <v>329</v>
      </c>
      <c r="D97" s="460" t="s">
        <v>160</v>
      </c>
      <c r="E97" s="464" t="s">
        <v>331</v>
      </c>
    </row>
    <row r="98" spans="2:5" ht="69.900000000000006" customHeight="1" x14ac:dyDescent="0.25">
      <c r="B98" s="460" t="s">
        <v>410</v>
      </c>
      <c r="C98" s="460" t="s">
        <v>329</v>
      </c>
      <c r="D98" s="460" t="s">
        <v>160</v>
      </c>
      <c r="E98" s="464" t="s">
        <v>332</v>
      </c>
    </row>
    <row r="99" spans="2:5" ht="69.900000000000006" customHeight="1" x14ac:dyDescent="0.25">
      <c r="B99" s="460" t="s">
        <v>410</v>
      </c>
      <c r="C99" s="460" t="s">
        <v>329</v>
      </c>
      <c r="D99" s="460" t="s">
        <v>160</v>
      </c>
      <c r="E99" s="464" t="s">
        <v>333</v>
      </c>
    </row>
    <row r="100" spans="2:5" ht="69.900000000000006" customHeight="1" x14ac:dyDescent="0.25">
      <c r="B100" s="460" t="s">
        <v>410</v>
      </c>
      <c r="C100" s="460" t="s">
        <v>329</v>
      </c>
      <c r="D100" s="460" t="s">
        <v>160</v>
      </c>
      <c r="E100" s="464" t="s">
        <v>334</v>
      </c>
    </row>
    <row r="101" spans="2:5" ht="69.900000000000006" customHeight="1" x14ac:dyDescent="0.25">
      <c r="B101" s="460" t="s">
        <v>410</v>
      </c>
      <c r="C101" s="460" t="s">
        <v>329</v>
      </c>
      <c r="D101" s="460" t="s">
        <v>160</v>
      </c>
      <c r="E101" s="464" t="s">
        <v>335</v>
      </c>
    </row>
    <row r="102" spans="2:5" ht="69.900000000000006" customHeight="1" x14ac:dyDescent="0.25">
      <c r="B102" s="460" t="s">
        <v>410</v>
      </c>
      <c r="C102" s="460" t="s">
        <v>329</v>
      </c>
      <c r="D102" s="460" t="s">
        <v>160</v>
      </c>
      <c r="E102" s="464" t="s">
        <v>336</v>
      </c>
    </row>
    <row r="103" spans="2:5" ht="69.900000000000006" customHeight="1" x14ac:dyDescent="0.25">
      <c r="B103" s="460" t="s">
        <v>410</v>
      </c>
      <c r="C103" s="460" t="s">
        <v>329</v>
      </c>
      <c r="D103" s="460" t="s">
        <v>160</v>
      </c>
      <c r="E103" s="464" t="s">
        <v>337</v>
      </c>
    </row>
    <row r="104" spans="2:5" ht="15" customHeight="1" x14ac:dyDescent="0.25">
      <c r="B104" s="460" t="s">
        <v>410</v>
      </c>
      <c r="C104" s="460" t="s">
        <v>339</v>
      </c>
      <c r="D104" s="460" t="s">
        <v>163</v>
      </c>
      <c r="E104" s="464" t="s">
        <v>338</v>
      </c>
    </row>
    <row r="105" spans="2:5" ht="15" customHeight="1" x14ac:dyDescent="0.25">
      <c r="B105" s="460" t="s">
        <v>410</v>
      </c>
      <c r="C105" s="460" t="s">
        <v>339</v>
      </c>
      <c r="D105" s="460" t="s">
        <v>163</v>
      </c>
      <c r="E105" s="464" t="s">
        <v>341</v>
      </c>
    </row>
    <row r="106" spans="2:5" ht="15" customHeight="1" x14ac:dyDescent="0.25">
      <c r="B106" s="460" t="s">
        <v>410</v>
      </c>
      <c r="C106" s="460" t="s">
        <v>339</v>
      </c>
      <c r="D106" s="460" t="s">
        <v>163</v>
      </c>
      <c r="E106" s="464" t="s">
        <v>342</v>
      </c>
    </row>
    <row r="107" spans="2:5" ht="15" customHeight="1" x14ac:dyDescent="0.25">
      <c r="B107" s="460" t="s">
        <v>410</v>
      </c>
      <c r="C107" s="460" t="s">
        <v>339</v>
      </c>
      <c r="D107" s="460" t="s">
        <v>163</v>
      </c>
      <c r="E107" s="464" t="s">
        <v>343</v>
      </c>
    </row>
    <row r="108" spans="2:5" ht="15" customHeight="1" x14ac:dyDescent="0.25">
      <c r="B108" s="460" t="s">
        <v>410</v>
      </c>
      <c r="C108" s="460" t="s">
        <v>339</v>
      </c>
      <c r="D108" s="460" t="s">
        <v>164</v>
      </c>
      <c r="E108" s="464" t="s">
        <v>344</v>
      </c>
    </row>
    <row r="109" spans="2:5" ht="15" customHeight="1" x14ac:dyDescent="0.25">
      <c r="B109" s="460" t="s">
        <v>410</v>
      </c>
      <c r="C109" s="460" t="s">
        <v>339</v>
      </c>
      <c r="D109" s="460" t="s">
        <v>164</v>
      </c>
      <c r="E109" s="464" t="s">
        <v>346</v>
      </c>
    </row>
    <row r="110" spans="2:5" ht="15" customHeight="1" x14ac:dyDescent="0.25">
      <c r="B110" s="460" t="s">
        <v>410</v>
      </c>
      <c r="C110" s="460" t="s">
        <v>339</v>
      </c>
      <c r="D110" s="460" t="s">
        <v>164</v>
      </c>
      <c r="E110" s="464" t="s">
        <v>347</v>
      </c>
    </row>
    <row r="111" spans="2:5" ht="15" customHeight="1" x14ac:dyDescent="0.25">
      <c r="B111" s="460" t="s">
        <v>410</v>
      </c>
      <c r="C111" s="460" t="s">
        <v>339</v>
      </c>
      <c r="D111" s="460" t="s">
        <v>164</v>
      </c>
      <c r="E111" s="464" t="s">
        <v>348</v>
      </c>
    </row>
    <row r="112" spans="2:5" ht="30" customHeight="1" x14ac:dyDescent="0.25">
      <c r="B112" s="460" t="s">
        <v>410</v>
      </c>
      <c r="C112" s="460" t="s">
        <v>339</v>
      </c>
      <c r="D112" s="460" t="s">
        <v>165</v>
      </c>
      <c r="E112" s="464" t="s">
        <v>349</v>
      </c>
    </row>
    <row r="113" spans="2:5" ht="30" customHeight="1" x14ac:dyDescent="0.25">
      <c r="B113" s="460" t="s">
        <v>410</v>
      </c>
      <c r="C113" s="460" t="s">
        <v>339</v>
      </c>
      <c r="D113" s="460" t="s">
        <v>165</v>
      </c>
      <c r="E113" s="464" t="s">
        <v>351</v>
      </c>
    </row>
    <row r="114" spans="2:5" ht="30" customHeight="1" x14ac:dyDescent="0.25">
      <c r="B114" s="460" t="s">
        <v>410</v>
      </c>
      <c r="C114" s="460" t="s">
        <v>339</v>
      </c>
      <c r="D114" s="460" t="s">
        <v>165</v>
      </c>
      <c r="E114" s="464" t="s">
        <v>352</v>
      </c>
    </row>
    <row r="115" spans="2:5" ht="30" customHeight="1" x14ac:dyDescent="0.25">
      <c r="B115" s="460" t="s">
        <v>410</v>
      </c>
      <c r="C115" s="460" t="s">
        <v>339</v>
      </c>
      <c r="D115" s="460" t="s">
        <v>165</v>
      </c>
      <c r="E115" s="464" t="s">
        <v>353</v>
      </c>
    </row>
    <row r="116" spans="2:5" ht="60" customHeight="1" x14ac:dyDescent="0.25">
      <c r="B116" s="460" t="s">
        <v>410</v>
      </c>
      <c r="C116" s="460" t="s">
        <v>339</v>
      </c>
      <c r="D116" s="460" t="s">
        <v>166</v>
      </c>
      <c r="E116" s="464" t="s">
        <v>354</v>
      </c>
    </row>
    <row r="117" spans="2:5" ht="60" customHeight="1" x14ac:dyDescent="0.25">
      <c r="B117" s="460" t="s">
        <v>410</v>
      </c>
      <c r="C117" s="460" t="s">
        <v>339</v>
      </c>
      <c r="D117" s="460" t="s">
        <v>166</v>
      </c>
      <c r="E117" s="464" t="s">
        <v>355</v>
      </c>
    </row>
    <row r="118" spans="2:5" ht="60" customHeight="1" x14ac:dyDescent="0.25">
      <c r="B118" s="460" t="s">
        <v>410</v>
      </c>
      <c r="C118" s="460" t="s">
        <v>339</v>
      </c>
      <c r="D118" s="460" t="s">
        <v>167</v>
      </c>
      <c r="E118" s="464" t="s">
        <v>356</v>
      </c>
    </row>
    <row r="119" spans="2:5" ht="60" customHeight="1" x14ac:dyDescent="0.25">
      <c r="B119" s="460" t="s">
        <v>410</v>
      </c>
      <c r="C119" s="460" t="s">
        <v>339</v>
      </c>
      <c r="D119" s="460" t="s">
        <v>167</v>
      </c>
      <c r="E119" s="464" t="s">
        <v>357</v>
      </c>
    </row>
    <row r="120" spans="2:5" ht="15" customHeight="1" x14ac:dyDescent="0.25">
      <c r="B120" s="460" t="s">
        <v>410</v>
      </c>
      <c r="C120" s="460" t="s">
        <v>339</v>
      </c>
      <c r="D120" s="460" t="s">
        <v>168</v>
      </c>
      <c r="E120" s="464" t="s">
        <v>358</v>
      </c>
    </row>
    <row r="121" spans="2:5" ht="15" customHeight="1" x14ac:dyDescent="0.25">
      <c r="B121" s="460" t="s">
        <v>410</v>
      </c>
      <c r="C121" s="460" t="s">
        <v>339</v>
      </c>
      <c r="D121" s="460" t="s">
        <v>168</v>
      </c>
      <c r="E121" s="464" t="s">
        <v>360</v>
      </c>
    </row>
    <row r="122" spans="2:5" ht="15" customHeight="1" x14ac:dyDescent="0.25">
      <c r="B122" s="460" t="s">
        <v>410</v>
      </c>
      <c r="C122" s="460" t="s">
        <v>339</v>
      </c>
      <c r="D122" s="460" t="s">
        <v>168</v>
      </c>
      <c r="E122" s="464" t="s">
        <v>361</v>
      </c>
    </row>
    <row r="123" spans="2:5" ht="15" customHeight="1" x14ac:dyDescent="0.25">
      <c r="B123" s="460" t="s">
        <v>410</v>
      </c>
      <c r="C123" s="460" t="s">
        <v>339</v>
      </c>
      <c r="D123" s="460" t="s">
        <v>168</v>
      </c>
      <c r="E123" s="464" t="s">
        <v>362</v>
      </c>
    </row>
    <row r="124" spans="2:5" ht="15" customHeight="1" x14ac:dyDescent="0.25">
      <c r="B124" s="460" t="s">
        <v>410</v>
      </c>
      <c r="C124" s="460" t="s">
        <v>339</v>
      </c>
      <c r="D124" s="460" t="s">
        <v>169</v>
      </c>
      <c r="E124" s="464" t="s">
        <v>363</v>
      </c>
    </row>
    <row r="125" spans="2:5" ht="15" customHeight="1" x14ac:dyDescent="0.25">
      <c r="B125" s="460" t="s">
        <v>410</v>
      </c>
      <c r="C125" s="460" t="s">
        <v>339</v>
      </c>
      <c r="D125" s="460" t="s">
        <v>169</v>
      </c>
      <c r="E125" s="464" t="s">
        <v>364</v>
      </c>
    </row>
    <row r="126" spans="2:5" ht="15" customHeight="1" x14ac:dyDescent="0.25">
      <c r="B126" s="460" t="s">
        <v>410</v>
      </c>
      <c r="C126" s="460" t="s">
        <v>339</v>
      </c>
      <c r="D126" s="460" t="s">
        <v>169</v>
      </c>
      <c r="E126" s="464" t="s">
        <v>365</v>
      </c>
    </row>
    <row r="127" spans="2:5" ht="15" customHeight="1" x14ac:dyDescent="0.25">
      <c r="B127" s="460" t="s">
        <v>410</v>
      </c>
      <c r="C127" s="460" t="s">
        <v>339</v>
      </c>
      <c r="D127" s="460" t="s">
        <v>169</v>
      </c>
      <c r="E127" s="464" t="s">
        <v>366</v>
      </c>
    </row>
    <row r="128" spans="2:5" ht="15" customHeight="1" x14ac:dyDescent="0.25">
      <c r="B128" s="460" t="s">
        <v>410</v>
      </c>
      <c r="C128" s="460" t="s">
        <v>339</v>
      </c>
      <c r="D128" s="460" t="s">
        <v>170</v>
      </c>
      <c r="E128" s="464" t="s">
        <v>367</v>
      </c>
    </row>
    <row r="129" spans="2:5" ht="15" customHeight="1" x14ac:dyDescent="0.25">
      <c r="B129" s="460" t="s">
        <v>410</v>
      </c>
      <c r="C129" s="460" t="s">
        <v>339</v>
      </c>
      <c r="D129" s="460" t="s">
        <v>170</v>
      </c>
      <c r="E129" s="464" t="s">
        <v>369</v>
      </c>
    </row>
    <row r="130" spans="2:5" ht="30" customHeight="1" x14ac:dyDescent="0.25">
      <c r="B130" s="460" t="s">
        <v>410</v>
      </c>
      <c r="C130" s="460" t="s">
        <v>339</v>
      </c>
      <c r="D130" s="460" t="s">
        <v>171</v>
      </c>
      <c r="E130" s="464" t="s">
        <v>370</v>
      </c>
    </row>
    <row r="131" spans="2:5" ht="30" customHeight="1" x14ac:dyDescent="0.25">
      <c r="B131" s="460" t="s">
        <v>410</v>
      </c>
      <c r="C131" s="460" t="s">
        <v>339</v>
      </c>
      <c r="D131" s="460" t="s">
        <v>171</v>
      </c>
      <c r="E131" s="464" t="s">
        <v>372</v>
      </c>
    </row>
    <row r="132" spans="2:5" ht="30" customHeight="1" x14ac:dyDescent="0.25">
      <c r="B132" s="460" t="s">
        <v>410</v>
      </c>
      <c r="C132" s="460" t="s">
        <v>339</v>
      </c>
      <c r="D132" s="460" t="s">
        <v>171</v>
      </c>
      <c r="E132" s="464" t="s">
        <v>373</v>
      </c>
    </row>
    <row r="133" spans="2:5" ht="30" customHeight="1" x14ac:dyDescent="0.25">
      <c r="B133" s="460" t="s">
        <v>410</v>
      </c>
      <c r="C133" s="460" t="s">
        <v>339</v>
      </c>
      <c r="D133" s="460" t="s">
        <v>171</v>
      </c>
      <c r="E133" s="464" t="s">
        <v>374</v>
      </c>
    </row>
    <row r="134" spans="2:5" ht="45" customHeight="1" x14ac:dyDescent="0.25">
      <c r="B134" s="460" t="s">
        <v>410</v>
      </c>
      <c r="C134" s="460" t="s">
        <v>339</v>
      </c>
      <c r="D134" s="460" t="s">
        <v>172</v>
      </c>
      <c r="E134" s="464" t="s">
        <v>375</v>
      </c>
    </row>
    <row r="135" spans="2:5" ht="15" customHeight="1" x14ac:dyDescent="0.25">
      <c r="B135" s="460" t="s">
        <v>410</v>
      </c>
      <c r="C135" s="460" t="s">
        <v>339</v>
      </c>
      <c r="D135" s="460" t="s">
        <v>173</v>
      </c>
      <c r="E135" s="464" t="s">
        <v>377</v>
      </c>
    </row>
    <row r="136" spans="2:5" ht="15" customHeight="1" x14ac:dyDescent="0.25">
      <c r="B136" s="460" t="s">
        <v>410</v>
      </c>
      <c r="C136" s="460" t="s">
        <v>339</v>
      </c>
      <c r="D136" s="460" t="s">
        <v>174</v>
      </c>
      <c r="E136" s="464" t="s">
        <v>378</v>
      </c>
    </row>
    <row r="137" spans="2:5" ht="15" customHeight="1" x14ac:dyDescent="0.25">
      <c r="B137" s="460" t="s">
        <v>410</v>
      </c>
      <c r="C137" s="460" t="s">
        <v>339</v>
      </c>
      <c r="D137" s="460" t="s">
        <v>175</v>
      </c>
      <c r="E137" s="464" t="s">
        <v>379</v>
      </c>
    </row>
    <row r="138" spans="2:5" ht="15" customHeight="1" x14ac:dyDescent="0.25">
      <c r="B138" s="460" t="s">
        <v>410</v>
      </c>
      <c r="C138" s="460" t="s">
        <v>339</v>
      </c>
      <c r="D138" s="460" t="s">
        <v>176</v>
      </c>
      <c r="E138" s="464" t="s">
        <v>417</v>
      </c>
    </row>
    <row r="139" spans="2:5" ht="45" customHeight="1" x14ac:dyDescent="0.25">
      <c r="B139" s="460" t="s">
        <v>410</v>
      </c>
      <c r="C139" s="460" t="s">
        <v>329</v>
      </c>
      <c r="D139" s="460" t="s">
        <v>177</v>
      </c>
      <c r="E139" s="464" t="s">
        <v>383</v>
      </c>
    </row>
    <row r="140" spans="2:5" ht="45" customHeight="1" x14ac:dyDescent="0.25">
      <c r="B140" s="460" t="s">
        <v>410</v>
      </c>
      <c r="C140" s="460" t="s">
        <v>329</v>
      </c>
      <c r="D140" s="460" t="s">
        <v>177</v>
      </c>
      <c r="E140" s="464" t="s">
        <v>385</v>
      </c>
    </row>
    <row r="141" spans="2:5" ht="45" customHeight="1" x14ac:dyDescent="0.25">
      <c r="B141" s="460" t="s">
        <v>410</v>
      </c>
      <c r="C141" s="460" t="s">
        <v>329</v>
      </c>
      <c r="D141" s="460" t="s">
        <v>177</v>
      </c>
      <c r="E141" s="464" t="s">
        <v>386</v>
      </c>
    </row>
    <row r="142" spans="2:5" ht="45" customHeight="1" x14ac:dyDescent="0.25">
      <c r="B142" s="460" t="s">
        <v>410</v>
      </c>
      <c r="C142" s="460" t="s">
        <v>329</v>
      </c>
      <c r="D142" s="460" t="s">
        <v>177</v>
      </c>
      <c r="E142" s="464" t="s">
        <v>387</v>
      </c>
    </row>
    <row r="143" spans="2:5" ht="30" customHeight="1" x14ac:dyDescent="0.25">
      <c r="B143" s="460" t="s">
        <v>410</v>
      </c>
      <c r="C143" s="460" t="s">
        <v>329</v>
      </c>
      <c r="D143" s="460" t="s">
        <v>182</v>
      </c>
      <c r="E143" s="464" t="s">
        <v>388</v>
      </c>
    </row>
    <row r="144" spans="2:5" ht="30" customHeight="1" x14ac:dyDescent="0.25">
      <c r="B144" s="460" t="s">
        <v>410</v>
      </c>
      <c r="C144" s="460" t="s">
        <v>329</v>
      </c>
      <c r="D144" s="460" t="s">
        <v>182</v>
      </c>
      <c r="E144" s="464" t="s">
        <v>389</v>
      </c>
    </row>
    <row r="145" spans="2:5" ht="15" customHeight="1" x14ac:dyDescent="0.25">
      <c r="B145" s="460" t="s">
        <v>418</v>
      </c>
      <c r="C145" s="460" t="s">
        <v>63</v>
      </c>
      <c r="D145" s="460" t="s">
        <v>419</v>
      </c>
      <c r="E145" s="464">
        <v>9250</v>
      </c>
    </row>
    <row r="146" spans="2:5" ht="15" customHeight="1" x14ac:dyDescent="0.25">
      <c r="B146" s="460" t="s">
        <v>418</v>
      </c>
      <c r="C146" s="460" t="s">
        <v>63</v>
      </c>
      <c r="D146" s="460" t="s">
        <v>420</v>
      </c>
      <c r="E146" s="464">
        <v>9250</v>
      </c>
    </row>
    <row r="147" spans="2:5" ht="15" customHeight="1" x14ac:dyDescent="0.25">
      <c r="B147" s="460" t="s">
        <v>418</v>
      </c>
      <c r="C147" s="460" t="s">
        <v>63</v>
      </c>
      <c r="D147" s="460" t="s">
        <v>421</v>
      </c>
      <c r="E147" s="464">
        <v>9200</v>
      </c>
    </row>
    <row r="148" spans="2:5" ht="15" customHeight="1" x14ac:dyDescent="0.25">
      <c r="B148" s="460" t="s">
        <v>418</v>
      </c>
      <c r="C148" s="460" t="s">
        <v>63</v>
      </c>
      <c r="D148" s="460" t="s">
        <v>422</v>
      </c>
      <c r="E148" s="464">
        <v>9200</v>
      </c>
    </row>
    <row r="149" spans="2:5" ht="15" customHeight="1" x14ac:dyDescent="0.25">
      <c r="B149" s="460" t="s">
        <v>418</v>
      </c>
      <c r="C149" s="460" t="s">
        <v>63</v>
      </c>
      <c r="D149" s="460" t="s">
        <v>423</v>
      </c>
      <c r="E149" s="464">
        <v>9350</v>
      </c>
    </row>
    <row r="150" spans="2:5" ht="15" customHeight="1" x14ac:dyDescent="0.25">
      <c r="B150" s="460" t="s">
        <v>418</v>
      </c>
      <c r="C150" s="460" t="s">
        <v>63</v>
      </c>
      <c r="D150" s="460" t="s">
        <v>424</v>
      </c>
      <c r="E150" s="464">
        <v>9350</v>
      </c>
    </row>
    <row r="151" spans="2:5" ht="15" customHeight="1" x14ac:dyDescent="0.25">
      <c r="B151" s="460" t="s">
        <v>418</v>
      </c>
      <c r="C151" s="460" t="s">
        <v>63</v>
      </c>
      <c r="D151" s="460" t="s">
        <v>425</v>
      </c>
      <c r="E151" s="464">
        <v>9300</v>
      </c>
    </row>
    <row r="152" spans="2:5" ht="15" customHeight="1" x14ac:dyDescent="0.25">
      <c r="B152" s="460" t="s">
        <v>418</v>
      </c>
      <c r="C152" s="460" t="s">
        <v>63</v>
      </c>
      <c r="D152" s="460" t="s">
        <v>426</v>
      </c>
      <c r="E152" s="464">
        <v>9300</v>
      </c>
    </row>
    <row r="153" spans="2:5" ht="15" customHeight="1" x14ac:dyDescent="0.25">
      <c r="B153" s="460" t="s">
        <v>418</v>
      </c>
      <c r="C153" s="460" t="s">
        <v>63</v>
      </c>
      <c r="D153" s="460" t="s">
        <v>427</v>
      </c>
      <c r="E153" s="464">
        <v>9450</v>
      </c>
    </row>
    <row r="154" spans="2:5" ht="15" customHeight="1" x14ac:dyDescent="0.25">
      <c r="B154" s="460" t="s">
        <v>418</v>
      </c>
      <c r="C154" s="460" t="s">
        <v>63</v>
      </c>
      <c r="D154" s="460" t="s">
        <v>428</v>
      </c>
      <c r="E154" s="464">
        <v>9420</v>
      </c>
    </row>
    <row r="155" spans="2:5" ht="15" customHeight="1" x14ac:dyDescent="0.25">
      <c r="B155" s="460" t="s">
        <v>429</v>
      </c>
      <c r="C155" s="460" t="s">
        <v>63</v>
      </c>
      <c r="D155" s="460" t="s">
        <v>185</v>
      </c>
      <c r="E155" s="464" t="s">
        <v>187</v>
      </c>
    </row>
    <row r="156" spans="2:5" ht="15" customHeight="1" x14ac:dyDescent="0.25">
      <c r="B156" s="460" t="s">
        <v>429</v>
      </c>
      <c r="C156" s="460" t="s">
        <v>63</v>
      </c>
      <c r="D156" s="460" t="s">
        <v>183</v>
      </c>
      <c r="E156" s="464" t="s">
        <v>184</v>
      </c>
    </row>
    <row r="157" spans="2:5" ht="15" customHeight="1" x14ac:dyDescent="0.25">
      <c r="B157" s="460" t="s">
        <v>429</v>
      </c>
      <c r="C157" s="460" t="s">
        <v>63</v>
      </c>
      <c r="D157" s="460" t="s">
        <v>189</v>
      </c>
      <c r="E157" s="464" t="s">
        <v>187</v>
      </c>
    </row>
    <row r="158" spans="2:5" ht="15" customHeight="1" x14ac:dyDescent="0.25">
      <c r="B158" s="460" t="s">
        <v>429</v>
      </c>
      <c r="C158" s="460" t="s">
        <v>63</v>
      </c>
      <c r="D158" s="460" t="s">
        <v>188</v>
      </c>
      <c r="E158" s="464" t="s">
        <v>184</v>
      </c>
    </row>
    <row r="159" spans="2:5" ht="15" customHeight="1" x14ac:dyDescent="0.25">
      <c r="B159" s="460" t="s">
        <v>429</v>
      </c>
      <c r="C159" s="460" t="s">
        <v>63</v>
      </c>
      <c r="D159" s="460" t="s">
        <v>191</v>
      </c>
      <c r="E159" s="464" t="s">
        <v>187</v>
      </c>
    </row>
    <row r="160" spans="2:5" ht="15" customHeight="1" x14ac:dyDescent="0.25">
      <c r="B160" s="460" t="s">
        <v>429</v>
      </c>
      <c r="C160" s="460" t="s">
        <v>63</v>
      </c>
      <c r="D160" s="460" t="s">
        <v>190</v>
      </c>
      <c r="E160" s="464" t="s">
        <v>184</v>
      </c>
    </row>
    <row r="161" spans="2:5" ht="15" customHeight="1" x14ac:dyDescent="0.25">
      <c r="B161" s="460" t="s">
        <v>430</v>
      </c>
      <c r="C161" s="460" t="s">
        <v>63</v>
      </c>
      <c r="D161" s="460" t="s">
        <v>405</v>
      </c>
      <c r="E161" s="464">
        <v>9520</v>
      </c>
    </row>
    <row r="162" spans="2:5" ht="15" customHeight="1" x14ac:dyDescent="0.25">
      <c r="B162" s="460" t="s">
        <v>430</v>
      </c>
      <c r="C162" s="460" t="s">
        <v>63</v>
      </c>
      <c r="D162" s="460" t="s">
        <v>406</v>
      </c>
      <c r="E162" s="464">
        <v>9521</v>
      </c>
    </row>
    <row r="163" spans="2:5" ht="15" customHeight="1" x14ac:dyDescent="0.25">
      <c r="B163" s="460" t="s">
        <v>430</v>
      </c>
      <c r="C163" s="460" t="s">
        <v>63</v>
      </c>
      <c r="D163" s="460" t="s">
        <v>407</v>
      </c>
      <c r="E163" s="464">
        <v>9522</v>
      </c>
    </row>
    <row r="164" spans="2:5" ht="15" customHeight="1" x14ac:dyDescent="0.25">
      <c r="B164" s="460" t="s">
        <v>430</v>
      </c>
      <c r="C164" s="460" t="s">
        <v>63</v>
      </c>
      <c r="D164" s="460" t="s">
        <v>408</v>
      </c>
      <c r="E164" s="464">
        <v>9523</v>
      </c>
    </row>
    <row r="165" spans="2:5" ht="15" customHeight="1" x14ac:dyDescent="0.25">
      <c r="B165" s="459" t="s">
        <v>430</v>
      </c>
      <c r="C165" s="459" t="s">
        <v>63</v>
      </c>
      <c r="D165" s="459" t="s">
        <v>409</v>
      </c>
      <c r="E165" s="465">
        <v>9524</v>
      </c>
    </row>
  </sheetData>
  <pageMargins left="0.25" right="0.25" top="0.75" bottom="0.75" header="0.3" footer="0.3"/>
  <pageSetup paperSize="9" scale="63"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80A9A-A708-423C-B00B-AE8A9CC6421C}">
  <sheetPr>
    <pageSetUpPr fitToPage="1"/>
  </sheetPr>
  <dimension ref="B1:G71"/>
  <sheetViews>
    <sheetView tabSelected="1" zoomScale="80" zoomScaleNormal="80" workbookViewId="0">
      <pane ySplit="6" topLeftCell="A7" activePane="bottomLeft" state="frozen"/>
      <selection pane="bottomLeft"/>
    </sheetView>
  </sheetViews>
  <sheetFormatPr defaultColWidth="9.109375" defaultRowHeight="11.4" x14ac:dyDescent="0.2"/>
  <cols>
    <col min="1" max="1" width="3.6640625" style="34" customWidth="1"/>
    <col min="2" max="2" width="45.6640625" style="34" customWidth="1"/>
    <col min="3" max="4" width="15.6640625" style="34" customWidth="1"/>
    <col min="5" max="5" width="20.6640625" style="34" customWidth="1"/>
    <col min="6" max="7" width="15.6640625" style="34" customWidth="1"/>
    <col min="8" max="16384" width="9.109375" style="34"/>
  </cols>
  <sheetData>
    <row r="1" spans="2:7" ht="15.6" x14ac:dyDescent="0.2">
      <c r="B1" s="11" t="s">
        <v>525</v>
      </c>
    </row>
    <row r="2" spans="2:7" ht="15.6" x14ac:dyDescent="0.2">
      <c r="B2" s="11" t="s">
        <v>192</v>
      </c>
    </row>
    <row r="3" spans="2:7" ht="12" thickBot="1" x14ac:dyDescent="0.25"/>
    <row r="4" spans="2:7" ht="36.75" customHeight="1" x14ac:dyDescent="0.2">
      <c r="B4" s="466"/>
      <c r="C4" s="555" t="s">
        <v>68</v>
      </c>
      <c r="D4" s="555" t="s">
        <v>501</v>
      </c>
      <c r="E4" s="555" t="s">
        <v>499</v>
      </c>
      <c r="F4" s="552" t="s">
        <v>70</v>
      </c>
      <c r="G4" s="553"/>
    </row>
    <row r="5" spans="2:7" ht="24" x14ac:dyDescent="0.2">
      <c r="B5" s="467" t="s">
        <v>69</v>
      </c>
      <c r="C5" s="557"/>
      <c r="D5" s="556"/>
      <c r="E5" s="556"/>
      <c r="F5" s="263" t="s">
        <v>66</v>
      </c>
      <c r="G5" s="468" t="s">
        <v>67</v>
      </c>
    </row>
    <row r="6" spans="2:7" ht="15.75" customHeight="1" thickBot="1" x14ac:dyDescent="0.25">
      <c r="B6" s="469"/>
      <c r="C6" s="259"/>
      <c r="D6" s="259"/>
      <c r="E6" s="259"/>
      <c r="F6" s="264" t="s">
        <v>64</v>
      </c>
      <c r="G6" s="470" t="s">
        <v>64</v>
      </c>
    </row>
    <row r="7" spans="2:7" ht="17.399999999999999" customHeight="1" x14ac:dyDescent="0.2">
      <c r="B7" s="554" t="s">
        <v>197</v>
      </c>
      <c r="C7" s="265">
        <v>3750</v>
      </c>
      <c r="D7" s="265">
        <v>3700</v>
      </c>
      <c r="E7" s="266" t="s">
        <v>500</v>
      </c>
      <c r="F7" s="288" t="s">
        <v>63</v>
      </c>
      <c r="G7" s="471" t="s">
        <v>63</v>
      </c>
    </row>
    <row r="8" spans="2:7" ht="17.399999999999999" customHeight="1" x14ac:dyDescent="0.2">
      <c r="B8" s="549"/>
      <c r="C8" s="267">
        <v>3770</v>
      </c>
      <c r="D8" s="267">
        <v>3700</v>
      </c>
      <c r="E8" s="268" t="s">
        <v>500</v>
      </c>
      <c r="F8" s="262">
        <v>7.9070000000000001E-2</v>
      </c>
      <c r="G8" s="472" t="s">
        <v>63</v>
      </c>
    </row>
    <row r="9" spans="2:7" ht="17.399999999999999" customHeight="1" x14ac:dyDescent="0.2">
      <c r="B9" s="547" t="s">
        <v>198</v>
      </c>
      <c r="C9" s="269">
        <v>3950</v>
      </c>
      <c r="D9" s="269">
        <v>3900</v>
      </c>
      <c r="E9" s="270" t="s">
        <v>500</v>
      </c>
      <c r="F9" s="290" t="s">
        <v>63</v>
      </c>
      <c r="G9" s="473" t="s">
        <v>63</v>
      </c>
    </row>
    <row r="10" spans="2:7" ht="17.399999999999999" customHeight="1" x14ac:dyDescent="0.2">
      <c r="B10" s="549"/>
      <c r="C10" s="267">
        <v>3970</v>
      </c>
      <c r="D10" s="267">
        <v>3900</v>
      </c>
      <c r="E10" s="268" t="s">
        <v>500</v>
      </c>
      <c r="F10" s="262">
        <v>7.9070000000000001E-2</v>
      </c>
      <c r="G10" s="472" t="s">
        <v>63</v>
      </c>
    </row>
    <row r="11" spans="2:7" ht="17.399999999999999" customHeight="1" x14ac:dyDescent="0.2">
      <c r="B11" s="547" t="s">
        <v>199</v>
      </c>
      <c r="C11" s="269">
        <v>6950</v>
      </c>
      <c r="D11" s="269">
        <v>6900</v>
      </c>
      <c r="E11" s="270" t="s">
        <v>500</v>
      </c>
      <c r="F11" s="290" t="s">
        <v>63</v>
      </c>
      <c r="G11" s="473" t="s">
        <v>63</v>
      </c>
    </row>
    <row r="12" spans="2:7" ht="17.399999999999999" customHeight="1" x14ac:dyDescent="0.2">
      <c r="B12" s="549"/>
      <c r="C12" s="267">
        <v>6970</v>
      </c>
      <c r="D12" s="267">
        <v>6900</v>
      </c>
      <c r="E12" s="268" t="s">
        <v>500</v>
      </c>
      <c r="F12" s="262">
        <v>7.9070000000000001E-2</v>
      </c>
      <c r="G12" s="472" t="s">
        <v>63</v>
      </c>
    </row>
    <row r="13" spans="2:7" ht="17.399999999999999" customHeight="1" x14ac:dyDescent="0.2">
      <c r="B13" s="547" t="s">
        <v>201</v>
      </c>
      <c r="C13" s="269">
        <v>8400</v>
      </c>
      <c r="D13" s="269">
        <v>8400</v>
      </c>
      <c r="E13" s="270" t="s">
        <v>500</v>
      </c>
      <c r="F13" s="271">
        <v>7.9070000000000001E-2</v>
      </c>
      <c r="G13" s="474">
        <v>3.7080000000000002E-2</v>
      </c>
    </row>
    <row r="14" spans="2:7" ht="17.399999999999999" customHeight="1" x14ac:dyDescent="0.2">
      <c r="B14" s="548"/>
      <c r="C14" s="272">
        <v>8420</v>
      </c>
      <c r="D14" s="272">
        <v>8400</v>
      </c>
      <c r="E14" s="273" t="s">
        <v>500</v>
      </c>
      <c r="F14" s="291" t="s">
        <v>63</v>
      </c>
      <c r="G14" s="475">
        <v>3.7080000000000002E-2</v>
      </c>
    </row>
    <row r="15" spans="2:7" ht="17.399999999999999" customHeight="1" x14ac:dyDescent="0.2">
      <c r="B15" s="548"/>
      <c r="C15" s="272">
        <v>8450</v>
      </c>
      <c r="D15" s="272">
        <v>8400</v>
      </c>
      <c r="E15" s="273" t="s">
        <v>500</v>
      </c>
      <c r="F15" s="291" t="s">
        <v>63</v>
      </c>
      <c r="G15" s="476" t="s">
        <v>63</v>
      </c>
    </row>
    <row r="16" spans="2:7" ht="17.399999999999999" customHeight="1" x14ac:dyDescent="0.2">
      <c r="B16" s="549"/>
      <c r="C16" s="267">
        <v>8470</v>
      </c>
      <c r="D16" s="267">
        <v>8400</v>
      </c>
      <c r="E16" s="268" t="s">
        <v>500</v>
      </c>
      <c r="F16" s="262">
        <v>7.9070000000000001E-2</v>
      </c>
      <c r="G16" s="472" t="s">
        <v>63</v>
      </c>
    </row>
    <row r="17" spans="2:7" ht="17.399999999999999" customHeight="1" x14ac:dyDescent="0.2">
      <c r="B17" s="547" t="s">
        <v>200</v>
      </c>
      <c r="C17" s="269">
        <v>8900</v>
      </c>
      <c r="D17" s="269">
        <v>8900</v>
      </c>
      <c r="E17" s="270" t="s">
        <v>500</v>
      </c>
      <c r="F17" s="271">
        <v>7.9070000000000001E-2</v>
      </c>
      <c r="G17" s="474">
        <v>3.7080000000000002E-2</v>
      </c>
    </row>
    <row r="18" spans="2:7" ht="17.399999999999999" customHeight="1" x14ac:dyDescent="0.2">
      <c r="B18" s="548"/>
      <c r="C18" s="272">
        <v>8920</v>
      </c>
      <c r="D18" s="272">
        <v>8900</v>
      </c>
      <c r="E18" s="273" t="s">
        <v>500</v>
      </c>
      <c r="F18" s="291" t="s">
        <v>63</v>
      </c>
      <c r="G18" s="475">
        <v>3.7080000000000002E-2</v>
      </c>
    </row>
    <row r="19" spans="2:7" ht="17.399999999999999" customHeight="1" x14ac:dyDescent="0.2">
      <c r="B19" s="548"/>
      <c r="C19" s="272">
        <v>8950</v>
      </c>
      <c r="D19" s="272">
        <v>8900</v>
      </c>
      <c r="E19" s="273" t="s">
        <v>500</v>
      </c>
      <c r="F19" s="291" t="s">
        <v>63</v>
      </c>
      <c r="G19" s="476" t="s">
        <v>63</v>
      </c>
    </row>
    <row r="20" spans="2:7" ht="17.399999999999999" customHeight="1" thickBot="1" x14ac:dyDescent="0.25">
      <c r="B20" s="550"/>
      <c r="C20" s="485">
        <v>8970</v>
      </c>
      <c r="D20" s="485">
        <v>8900</v>
      </c>
      <c r="E20" s="495" t="s">
        <v>500</v>
      </c>
      <c r="F20" s="496">
        <v>7.9070000000000001E-2</v>
      </c>
      <c r="G20" s="497" t="s">
        <v>63</v>
      </c>
    </row>
    <row r="21" spans="2:7" ht="17.399999999999999" customHeight="1" x14ac:dyDescent="0.2">
      <c r="B21" s="551" t="s">
        <v>202</v>
      </c>
      <c r="C21" s="498">
        <v>3650</v>
      </c>
      <c r="D21" s="498">
        <v>3600</v>
      </c>
      <c r="E21" s="499" t="s">
        <v>503</v>
      </c>
      <c r="F21" s="500" t="s">
        <v>63</v>
      </c>
      <c r="G21" s="501" t="s">
        <v>63</v>
      </c>
    </row>
    <row r="22" spans="2:7" ht="17.399999999999999" customHeight="1" x14ac:dyDescent="0.2">
      <c r="B22" s="549"/>
      <c r="C22" s="283">
        <v>3670</v>
      </c>
      <c r="D22" s="267">
        <v>3600</v>
      </c>
      <c r="E22" s="268" t="s">
        <v>503</v>
      </c>
      <c r="F22" s="262">
        <v>7.9070000000000001E-2</v>
      </c>
      <c r="G22" s="472" t="s">
        <v>63</v>
      </c>
    </row>
    <row r="23" spans="2:7" ht="17.399999999999999" customHeight="1" x14ac:dyDescent="0.2">
      <c r="B23" s="547" t="s">
        <v>203</v>
      </c>
      <c r="C23" s="274">
        <v>3850</v>
      </c>
      <c r="D23" s="269">
        <v>3800</v>
      </c>
      <c r="E23" s="275" t="s">
        <v>503</v>
      </c>
      <c r="F23" s="290" t="s">
        <v>63</v>
      </c>
      <c r="G23" s="473" t="s">
        <v>63</v>
      </c>
    </row>
    <row r="24" spans="2:7" ht="17.399999999999999" customHeight="1" x14ac:dyDescent="0.2">
      <c r="B24" s="549"/>
      <c r="C24" s="283">
        <v>3870</v>
      </c>
      <c r="D24" s="267">
        <v>3800</v>
      </c>
      <c r="E24" s="268" t="s">
        <v>503</v>
      </c>
      <c r="F24" s="262">
        <v>7.9070000000000001E-2</v>
      </c>
      <c r="G24" s="472" t="s">
        <v>63</v>
      </c>
    </row>
    <row r="25" spans="2:7" ht="17.399999999999999" customHeight="1" x14ac:dyDescent="0.2">
      <c r="B25" s="547" t="s">
        <v>208</v>
      </c>
      <c r="C25" s="274">
        <v>6000</v>
      </c>
      <c r="D25" s="269">
        <v>6000</v>
      </c>
      <c r="E25" s="275" t="s">
        <v>503</v>
      </c>
      <c r="F25" s="271">
        <v>7.9070000000000001E-2</v>
      </c>
      <c r="G25" s="474">
        <v>3.7080000000000002E-2</v>
      </c>
    </row>
    <row r="26" spans="2:7" ht="17.399999999999999" customHeight="1" x14ac:dyDescent="0.2">
      <c r="B26" s="548"/>
      <c r="C26" s="277">
        <v>6020</v>
      </c>
      <c r="D26" s="272">
        <v>6000</v>
      </c>
      <c r="E26" s="273" t="s">
        <v>503</v>
      </c>
      <c r="F26" s="291" t="s">
        <v>63</v>
      </c>
      <c r="G26" s="475">
        <v>3.7080000000000002E-2</v>
      </c>
    </row>
    <row r="27" spans="2:7" ht="17.399999999999999" customHeight="1" x14ac:dyDescent="0.2">
      <c r="B27" s="548"/>
      <c r="C27" s="277">
        <v>6050</v>
      </c>
      <c r="D27" s="272">
        <v>6000</v>
      </c>
      <c r="E27" s="273" t="s">
        <v>503</v>
      </c>
      <c r="F27" s="291" t="s">
        <v>63</v>
      </c>
      <c r="G27" s="476" t="s">
        <v>63</v>
      </c>
    </row>
    <row r="28" spans="2:7" ht="17.399999999999999" customHeight="1" x14ac:dyDescent="0.2">
      <c r="B28" s="549"/>
      <c r="C28" s="283">
        <v>6070</v>
      </c>
      <c r="D28" s="267">
        <v>6000</v>
      </c>
      <c r="E28" s="268" t="s">
        <v>503</v>
      </c>
      <c r="F28" s="262">
        <v>7.9070000000000001E-2</v>
      </c>
      <c r="G28" s="472" t="s">
        <v>63</v>
      </c>
    </row>
    <row r="29" spans="2:7" ht="17.399999999999999" customHeight="1" x14ac:dyDescent="0.2">
      <c r="B29" s="547" t="s">
        <v>204</v>
      </c>
      <c r="C29" s="274">
        <v>6850</v>
      </c>
      <c r="D29" s="269">
        <v>6800</v>
      </c>
      <c r="E29" s="275" t="s">
        <v>503</v>
      </c>
      <c r="F29" s="290" t="s">
        <v>63</v>
      </c>
      <c r="G29" s="473" t="s">
        <v>63</v>
      </c>
    </row>
    <row r="30" spans="2:7" ht="17.399999999999999" customHeight="1" x14ac:dyDescent="0.2">
      <c r="B30" s="549"/>
      <c r="C30" s="283">
        <v>6870</v>
      </c>
      <c r="D30" s="267">
        <v>6800</v>
      </c>
      <c r="E30" s="268" t="s">
        <v>503</v>
      </c>
      <c r="F30" s="262">
        <v>7.9070000000000001E-2</v>
      </c>
      <c r="G30" s="472" t="s">
        <v>63</v>
      </c>
    </row>
    <row r="31" spans="2:7" ht="17.399999999999999" customHeight="1" x14ac:dyDescent="0.2">
      <c r="B31" s="547" t="s">
        <v>206</v>
      </c>
      <c r="C31" s="274">
        <v>7100</v>
      </c>
      <c r="D31" s="269">
        <v>7100</v>
      </c>
      <c r="E31" s="275" t="s">
        <v>503</v>
      </c>
      <c r="F31" s="271">
        <v>7.9070000000000001E-2</v>
      </c>
      <c r="G31" s="473" t="s">
        <v>63</v>
      </c>
    </row>
    <row r="32" spans="2:7" ht="17.399999999999999" customHeight="1" x14ac:dyDescent="0.2">
      <c r="B32" s="549"/>
      <c r="C32" s="283">
        <v>7150</v>
      </c>
      <c r="D32" s="267">
        <v>7100</v>
      </c>
      <c r="E32" s="268" t="s">
        <v>503</v>
      </c>
      <c r="F32" s="289" t="s">
        <v>63</v>
      </c>
      <c r="G32" s="472" t="s">
        <v>63</v>
      </c>
    </row>
    <row r="33" spans="2:7" ht="17.399999999999999" customHeight="1" x14ac:dyDescent="0.2">
      <c r="B33" s="547" t="s">
        <v>205</v>
      </c>
      <c r="C33" s="274">
        <v>8500</v>
      </c>
      <c r="D33" s="269">
        <v>8500</v>
      </c>
      <c r="E33" s="275" t="s">
        <v>503</v>
      </c>
      <c r="F33" s="271">
        <v>7.9070000000000001E-2</v>
      </c>
      <c r="G33" s="474">
        <v>3.7080000000000002E-2</v>
      </c>
    </row>
    <row r="34" spans="2:7" ht="17.399999999999999" customHeight="1" x14ac:dyDescent="0.2">
      <c r="B34" s="548"/>
      <c r="C34" s="277">
        <v>8520</v>
      </c>
      <c r="D34" s="272">
        <v>8500</v>
      </c>
      <c r="E34" s="273" t="s">
        <v>503</v>
      </c>
      <c r="F34" s="291" t="s">
        <v>63</v>
      </c>
      <c r="G34" s="475">
        <v>3.7080000000000002E-2</v>
      </c>
    </row>
    <row r="35" spans="2:7" ht="17.399999999999999" customHeight="1" x14ac:dyDescent="0.2">
      <c r="B35" s="548"/>
      <c r="C35" s="277">
        <v>8550</v>
      </c>
      <c r="D35" s="272">
        <v>8500</v>
      </c>
      <c r="E35" s="273" t="s">
        <v>503</v>
      </c>
      <c r="F35" s="291" t="s">
        <v>63</v>
      </c>
      <c r="G35" s="476" t="s">
        <v>63</v>
      </c>
    </row>
    <row r="36" spans="2:7" ht="17.399999999999999" customHeight="1" x14ac:dyDescent="0.2">
      <c r="B36" s="549"/>
      <c r="C36" s="283">
        <v>8570</v>
      </c>
      <c r="D36" s="267">
        <v>8500</v>
      </c>
      <c r="E36" s="268" t="s">
        <v>503</v>
      </c>
      <c r="F36" s="284">
        <v>7.9070000000000001E-2</v>
      </c>
      <c r="G36" s="477" t="s">
        <v>63</v>
      </c>
    </row>
    <row r="37" spans="2:7" ht="17.399999999999999" customHeight="1" x14ac:dyDescent="0.2">
      <c r="B37" s="547" t="s">
        <v>207</v>
      </c>
      <c r="C37" s="274">
        <v>8800</v>
      </c>
      <c r="D37" s="269">
        <v>8800</v>
      </c>
      <c r="E37" s="275" t="s">
        <v>503</v>
      </c>
      <c r="F37" s="276">
        <v>7.9070000000000001E-2</v>
      </c>
      <c r="G37" s="478">
        <v>3.7080000000000002E-2</v>
      </c>
    </row>
    <row r="38" spans="2:7" ht="17.399999999999999" customHeight="1" x14ac:dyDescent="0.2">
      <c r="B38" s="548"/>
      <c r="C38" s="277">
        <v>8820</v>
      </c>
      <c r="D38" s="272">
        <v>8800</v>
      </c>
      <c r="E38" s="273" t="s">
        <v>503</v>
      </c>
      <c r="F38" s="291" t="s">
        <v>63</v>
      </c>
      <c r="G38" s="475">
        <v>3.7080000000000002E-2</v>
      </c>
    </row>
    <row r="39" spans="2:7" ht="17.399999999999999" customHeight="1" x14ac:dyDescent="0.2">
      <c r="B39" s="548"/>
      <c r="C39" s="277">
        <v>8850</v>
      </c>
      <c r="D39" s="272">
        <v>8800</v>
      </c>
      <c r="E39" s="273" t="s">
        <v>503</v>
      </c>
      <c r="F39" s="291" t="s">
        <v>63</v>
      </c>
      <c r="G39" s="476" t="s">
        <v>63</v>
      </c>
    </row>
    <row r="40" spans="2:7" ht="17.399999999999999" customHeight="1" x14ac:dyDescent="0.2">
      <c r="B40" s="549"/>
      <c r="C40" s="283">
        <v>8870</v>
      </c>
      <c r="D40" s="267">
        <v>8800</v>
      </c>
      <c r="E40" s="268" t="s">
        <v>503</v>
      </c>
      <c r="F40" s="284">
        <v>7.9070000000000001E-2</v>
      </c>
      <c r="G40" s="477" t="s">
        <v>63</v>
      </c>
    </row>
    <row r="41" spans="2:7" ht="17.399999999999999" customHeight="1" x14ac:dyDescent="0.2">
      <c r="B41" s="547" t="s">
        <v>209</v>
      </c>
      <c r="C41" s="269">
        <v>5700</v>
      </c>
      <c r="D41" s="269">
        <v>5700</v>
      </c>
      <c r="E41" s="278" t="s">
        <v>503</v>
      </c>
      <c r="F41" s="279">
        <v>7.9070000000000001E-2</v>
      </c>
      <c r="G41" s="479">
        <v>3.7080000000000002E-2</v>
      </c>
    </row>
    <row r="42" spans="2:7" ht="17.399999999999999" customHeight="1" x14ac:dyDescent="0.2">
      <c r="B42" s="548"/>
      <c r="C42" s="272">
        <v>5720</v>
      </c>
      <c r="D42" s="272">
        <v>5700</v>
      </c>
      <c r="E42" s="280" t="s">
        <v>503</v>
      </c>
      <c r="F42" s="293" t="s">
        <v>63</v>
      </c>
      <c r="G42" s="480">
        <v>3.7080000000000002E-2</v>
      </c>
    </row>
    <row r="43" spans="2:7" ht="17.399999999999999" customHeight="1" x14ac:dyDescent="0.2">
      <c r="B43" s="548"/>
      <c r="C43" s="272">
        <v>5750</v>
      </c>
      <c r="D43" s="272">
        <v>5700</v>
      </c>
      <c r="E43" s="280" t="s">
        <v>503</v>
      </c>
      <c r="F43" s="293" t="s">
        <v>63</v>
      </c>
      <c r="G43" s="481" t="s">
        <v>63</v>
      </c>
    </row>
    <row r="44" spans="2:7" ht="17.399999999999999" customHeight="1" thickBot="1" x14ac:dyDescent="0.25">
      <c r="B44" s="550"/>
      <c r="C44" s="485">
        <v>5770</v>
      </c>
      <c r="D44" s="485">
        <v>5700</v>
      </c>
      <c r="E44" s="502" t="s">
        <v>503</v>
      </c>
      <c r="F44" s="487">
        <v>7.9070000000000001E-2</v>
      </c>
      <c r="G44" s="488" t="s">
        <v>63</v>
      </c>
    </row>
    <row r="45" spans="2:7" ht="17.399999999999999" customHeight="1" x14ac:dyDescent="0.2">
      <c r="B45" s="551" t="s">
        <v>210</v>
      </c>
      <c r="C45" s="498">
        <v>9100</v>
      </c>
      <c r="D45" s="498">
        <v>9100</v>
      </c>
      <c r="E45" s="503" t="s">
        <v>503</v>
      </c>
      <c r="F45" s="504">
        <v>2.2839999999999999E-2</v>
      </c>
      <c r="G45" s="505">
        <v>1.1010000000000001E-2</v>
      </c>
    </row>
    <row r="46" spans="2:7" ht="17.399999999999999" customHeight="1" x14ac:dyDescent="0.2">
      <c r="B46" s="548"/>
      <c r="C46" s="272">
        <v>9120</v>
      </c>
      <c r="D46" s="272">
        <v>9100</v>
      </c>
      <c r="E46" s="280" t="s">
        <v>503</v>
      </c>
      <c r="F46" s="293" t="s">
        <v>63</v>
      </c>
      <c r="G46" s="480">
        <v>1.1010000000000001E-2</v>
      </c>
    </row>
    <row r="47" spans="2:7" ht="17.399999999999999" customHeight="1" x14ac:dyDescent="0.2">
      <c r="B47" s="548"/>
      <c r="C47" s="272">
        <v>9150</v>
      </c>
      <c r="D47" s="272">
        <v>9100</v>
      </c>
      <c r="E47" s="280" t="s">
        <v>503</v>
      </c>
      <c r="F47" s="293" t="s">
        <v>63</v>
      </c>
      <c r="G47" s="481" t="s">
        <v>63</v>
      </c>
    </row>
    <row r="48" spans="2:7" ht="17.399999999999999" customHeight="1" x14ac:dyDescent="0.2">
      <c r="B48" s="549"/>
      <c r="C48" s="267">
        <v>9170</v>
      </c>
      <c r="D48" s="267">
        <v>9100</v>
      </c>
      <c r="E48" s="281" t="s">
        <v>503</v>
      </c>
      <c r="F48" s="282">
        <v>2.2839999999999999E-2</v>
      </c>
      <c r="G48" s="482" t="s">
        <v>63</v>
      </c>
    </row>
    <row r="49" spans="2:7" ht="17.399999999999999" customHeight="1" x14ac:dyDescent="0.2">
      <c r="B49" s="547" t="s">
        <v>211</v>
      </c>
      <c r="C49" s="269">
        <v>9000</v>
      </c>
      <c r="D49" s="269">
        <v>9000</v>
      </c>
      <c r="E49" s="278" t="s">
        <v>503</v>
      </c>
      <c r="F49" s="279">
        <v>2.2839999999999999E-2</v>
      </c>
      <c r="G49" s="479">
        <v>1.1010000000000001E-2</v>
      </c>
    </row>
    <row r="50" spans="2:7" ht="17.399999999999999" customHeight="1" x14ac:dyDescent="0.2">
      <c r="B50" s="548"/>
      <c r="C50" s="272">
        <v>9020</v>
      </c>
      <c r="D50" s="272">
        <v>9000</v>
      </c>
      <c r="E50" s="280" t="s">
        <v>503</v>
      </c>
      <c r="F50" s="293" t="s">
        <v>63</v>
      </c>
      <c r="G50" s="480">
        <v>1.1010000000000001E-2</v>
      </c>
    </row>
    <row r="51" spans="2:7" ht="17.399999999999999" customHeight="1" x14ac:dyDescent="0.2">
      <c r="B51" s="548"/>
      <c r="C51" s="272">
        <v>9050</v>
      </c>
      <c r="D51" s="272">
        <v>9000</v>
      </c>
      <c r="E51" s="280" t="s">
        <v>503</v>
      </c>
      <c r="F51" s="293" t="s">
        <v>63</v>
      </c>
      <c r="G51" s="481" t="s">
        <v>63</v>
      </c>
    </row>
    <row r="52" spans="2:7" ht="17.399999999999999" customHeight="1" thickBot="1" x14ac:dyDescent="0.25">
      <c r="B52" s="550"/>
      <c r="C52" s="485">
        <v>9070</v>
      </c>
      <c r="D52" s="485">
        <v>9000</v>
      </c>
      <c r="E52" s="502" t="s">
        <v>503</v>
      </c>
      <c r="F52" s="487">
        <v>2.2839999999999999E-2</v>
      </c>
      <c r="G52" s="488" t="s">
        <v>63</v>
      </c>
    </row>
    <row r="53" spans="2:7" ht="30" customHeight="1" thickBot="1" x14ac:dyDescent="0.25">
      <c r="B53" s="489" t="s">
        <v>212</v>
      </c>
      <c r="C53" s="490">
        <v>9600</v>
      </c>
      <c r="D53" s="491">
        <v>9600</v>
      </c>
      <c r="E53" s="492" t="s">
        <v>505</v>
      </c>
      <c r="F53" s="493" t="s">
        <v>63</v>
      </c>
      <c r="G53" s="494" t="s">
        <v>63</v>
      </c>
    </row>
    <row r="54" spans="2:7" ht="17.399999999999999" customHeight="1" x14ac:dyDescent="0.2">
      <c r="B54" s="558" t="s">
        <v>213</v>
      </c>
      <c r="C54" s="498">
        <v>7200</v>
      </c>
      <c r="D54" s="498">
        <v>7200</v>
      </c>
      <c r="E54" s="506" t="s">
        <v>506</v>
      </c>
      <c r="F54" s="504">
        <v>7.9070000000000001E-2</v>
      </c>
      <c r="G54" s="507" t="s">
        <v>63</v>
      </c>
    </row>
    <row r="55" spans="2:7" ht="17.399999999999999" customHeight="1" x14ac:dyDescent="0.2">
      <c r="B55" s="542"/>
      <c r="C55" s="267">
        <v>7250</v>
      </c>
      <c r="D55" s="267">
        <v>7200</v>
      </c>
      <c r="E55" s="286" t="s">
        <v>506</v>
      </c>
      <c r="F55" s="292" t="s">
        <v>63</v>
      </c>
      <c r="G55" s="477" t="s">
        <v>63</v>
      </c>
    </row>
    <row r="56" spans="2:7" ht="17.399999999999999" customHeight="1" x14ac:dyDescent="0.2">
      <c r="B56" s="541" t="s">
        <v>31</v>
      </c>
      <c r="C56" s="269">
        <v>8300</v>
      </c>
      <c r="D56" s="269">
        <v>8300</v>
      </c>
      <c r="E56" s="285" t="s">
        <v>506</v>
      </c>
      <c r="F56" s="295" t="s">
        <v>63</v>
      </c>
      <c r="G56" s="483" t="s">
        <v>63</v>
      </c>
    </row>
    <row r="57" spans="2:7" ht="17.399999999999999" customHeight="1" x14ac:dyDescent="0.2">
      <c r="B57" s="542"/>
      <c r="C57" s="267">
        <v>8370</v>
      </c>
      <c r="D57" s="267">
        <v>8300</v>
      </c>
      <c r="E57" s="286" t="s">
        <v>506</v>
      </c>
      <c r="F57" s="282">
        <v>7.9070000000000001E-2</v>
      </c>
      <c r="G57" s="482" t="s">
        <v>63</v>
      </c>
    </row>
    <row r="58" spans="2:7" ht="17.399999999999999" customHeight="1" x14ac:dyDescent="0.2">
      <c r="B58" s="541" t="s">
        <v>30</v>
      </c>
      <c r="C58" s="269">
        <v>8100</v>
      </c>
      <c r="D58" s="269">
        <v>8100</v>
      </c>
      <c r="E58" s="285" t="s">
        <v>506</v>
      </c>
      <c r="F58" s="295" t="s">
        <v>63</v>
      </c>
      <c r="G58" s="483" t="s">
        <v>63</v>
      </c>
    </row>
    <row r="59" spans="2:7" ht="17.399999999999999" customHeight="1" x14ac:dyDescent="0.2">
      <c r="B59" s="542"/>
      <c r="C59" s="267">
        <v>8170</v>
      </c>
      <c r="D59" s="267">
        <v>8100</v>
      </c>
      <c r="E59" s="286" t="s">
        <v>506</v>
      </c>
      <c r="F59" s="282">
        <v>7.9070000000000001E-2</v>
      </c>
      <c r="G59" s="482" t="s">
        <v>63</v>
      </c>
    </row>
    <row r="60" spans="2:7" ht="17.399999999999999" customHeight="1" x14ac:dyDescent="0.2">
      <c r="B60" s="543" t="s">
        <v>34</v>
      </c>
      <c r="C60" s="269">
        <v>6600</v>
      </c>
      <c r="D60" s="269">
        <v>6600</v>
      </c>
      <c r="E60" s="285" t="s">
        <v>506</v>
      </c>
      <c r="F60" s="279">
        <v>7.9070000000000001E-2</v>
      </c>
      <c r="G60" s="479">
        <v>3.7080000000000002E-2</v>
      </c>
    </row>
    <row r="61" spans="2:7" ht="17.399999999999999" customHeight="1" x14ac:dyDescent="0.2">
      <c r="B61" s="544"/>
      <c r="C61" s="267">
        <v>6620</v>
      </c>
      <c r="D61" s="267">
        <v>6600</v>
      </c>
      <c r="E61" s="286" t="s">
        <v>506</v>
      </c>
      <c r="F61" s="294" t="s">
        <v>63</v>
      </c>
      <c r="G61" s="484">
        <v>3.7080000000000002E-2</v>
      </c>
    </row>
    <row r="62" spans="2:7" ht="17.399999999999999" customHeight="1" x14ac:dyDescent="0.2">
      <c r="B62" s="541" t="s">
        <v>33</v>
      </c>
      <c r="C62" s="269">
        <v>6700</v>
      </c>
      <c r="D62" s="269">
        <v>6700</v>
      </c>
      <c r="E62" s="285" t="s">
        <v>506</v>
      </c>
      <c r="F62" s="279">
        <v>7.9070000000000001E-2</v>
      </c>
      <c r="G62" s="479">
        <v>3.7080000000000002E-2</v>
      </c>
    </row>
    <row r="63" spans="2:7" ht="17.399999999999999" customHeight="1" x14ac:dyDescent="0.2">
      <c r="B63" s="542"/>
      <c r="C63" s="267">
        <v>6720</v>
      </c>
      <c r="D63" s="267">
        <v>6700</v>
      </c>
      <c r="E63" s="286" t="s">
        <v>506</v>
      </c>
      <c r="F63" s="294" t="s">
        <v>63</v>
      </c>
      <c r="G63" s="484">
        <v>3.7080000000000002E-2</v>
      </c>
    </row>
    <row r="64" spans="2:7" ht="17.399999999999999" customHeight="1" x14ac:dyDescent="0.2">
      <c r="B64" s="541" t="s">
        <v>215</v>
      </c>
      <c r="C64" s="269">
        <v>5800</v>
      </c>
      <c r="D64" s="269">
        <v>5800</v>
      </c>
      <c r="E64" s="285" t="s">
        <v>506</v>
      </c>
      <c r="F64" s="279">
        <v>7.9070000000000001E-2</v>
      </c>
      <c r="G64" s="479">
        <v>3.7080000000000002E-2</v>
      </c>
    </row>
    <row r="65" spans="2:7" ht="17.399999999999999" customHeight="1" x14ac:dyDescent="0.2">
      <c r="B65" s="545"/>
      <c r="C65" s="272">
        <v>5820</v>
      </c>
      <c r="D65" s="272">
        <v>5800</v>
      </c>
      <c r="E65" s="287" t="s">
        <v>506</v>
      </c>
      <c r="F65" s="293" t="s">
        <v>63</v>
      </c>
      <c r="G65" s="480">
        <v>3.7080000000000002E-2</v>
      </c>
    </row>
    <row r="66" spans="2:7" ht="17.399999999999999" customHeight="1" x14ac:dyDescent="0.2">
      <c r="B66" s="545"/>
      <c r="C66" s="272">
        <v>5850</v>
      </c>
      <c r="D66" s="272">
        <v>5800</v>
      </c>
      <c r="E66" s="287" t="s">
        <v>506</v>
      </c>
      <c r="F66" s="291" t="s">
        <v>63</v>
      </c>
      <c r="G66" s="476" t="s">
        <v>63</v>
      </c>
    </row>
    <row r="67" spans="2:7" ht="17.399999999999999" customHeight="1" x14ac:dyDescent="0.2">
      <c r="B67" s="542"/>
      <c r="C67" s="267">
        <v>5870</v>
      </c>
      <c r="D67" s="267">
        <v>5800</v>
      </c>
      <c r="E67" s="286" t="s">
        <v>506</v>
      </c>
      <c r="F67" s="282">
        <v>7.9070000000000001E-2</v>
      </c>
      <c r="G67" s="482" t="s">
        <v>63</v>
      </c>
    </row>
    <row r="68" spans="2:7" ht="17.399999999999999" customHeight="1" x14ac:dyDescent="0.2">
      <c r="B68" s="541" t="s">
        <v>216</v>
      </c>
      <c r="C68" s="269">
        <v>5900</v>
      </c>
      <c r="D68" s="269">
        <v>5900</v>
      </c>
      <c r="E68" s="285" t="s">
        <v>506</v>
      </c>
      <c r="F68" s="279">
        <v>2.2839999999999999E-2</v>
      </c>
      <c r="G68" s="479">
        <v>1.1010000000000001E-2</v>
      </c>
    </row>
    <row r="69" spans="2:7" ht="17.399999999999999" customHeight="1" x14ac:dyDescent="0.2">
      <c r="B69" s="545"/>
      <c r="C69" s="272">
        <v>5920</v>
      </c>
      <c r="D69" s="272">
        <v>5900</v>
      </c>
      <c r="E69" s="287" t="s">
        <v>506</v>
      </c>
      <c r="F69" s="293" t="s">
        <v>63</v>
      </c>
      <c r="G69" s="480">
        <v>1.1010000000000001E-2</v>
      </c>
    </row>
    <row r="70" spans="2:7" ht="17.399999999999999" customHeight="1" x14ac:dyDescent="0.2">
      <c r="B70" s="545"/>
      <c r="C70" s="272">
        <v>5950</v>
      </c>
      <c r="D70" s="272">
        <v>5900</v>
      </c>
      <c r="E70" s="287" t="s">
        <v>506</v>
      </c>
      <c r="F70" s="291" t="s">
        <v>63</v>
      </c>
      <c r="G70" s="476" t="s">
        <v>63</v>
      </c>
    </row>
    <row r="71" spans="2:7" ht="17.399999999999999" customHeight="1" thickBot="1" x14ac:dyDescent="0.25">
      <c r="B71" s="546"/>
      <c r="C71" s="485">
        <v>5970</v>
      </c>
      <c r="D71" s="485">
        <v>5900</v>
      </c>
      <c r="E71" s="486" t="s">
        <v>506</v>
      </c>
      <c r="F71" s="487">
        <v>2.2839999999999999E-2</v>
      </c>
      <c r="G71" s="488" t="s">
        <v>63</v>
      </c>
    </row>
  </sheetData>
  <mergeCells count="26">
    <mergeCell ref="B49:B52"/>
    <mergeCell ref="B45:B48"/>
    <mergeCell ref="B54:B55"/>
    <mergeCell ref="B56:B57"/>
    <mergeCell ref="B41:B44"/>
    <mergeCell ref="F4:G4"/>
    <mergeCell ref="B7:B8"/>
    <mergeCell ref="E4:E5"/>
    <mergeCell ref="D4:D5"/>
    <mergeCell ref="B9:B10"/>
    <mergeCell ref="C4:C5"/>
    <mergeCell ref="B37:B40"/>
    <mergeCell ref="B11:B12"/>
    <mergeCell ref="B13:B16"/>
    <mergeCell ref="B17:B20"/>
    <mergeCell ref="B21:B22"/>
    <mergeCell ref="B23:B24"/>
    <mergeCell ref="B25:B28"/>
    <mergeCell ref="B29:B30"/>
    <mergeCell ref="B31:B32"/>
    <mergeCell ref="B33:B36"/>
    <mergeCell ref="B58:B59"/>
    <mergeCell ref="B60:B61"/>
    <mergeCell ref="B62:B63"/>
    <mergeCell ref="B64:B67"/>
    <mergeCell ref="B68:B71"/>
  </mergeCells>
  <printOptions horizontalCentered="1"/>
  <pageMargins left="0.25" right="0.25" top="0.75" bottom="0.75" header="0.3" footer="0.3"/>
  <pageSetup paperSize="9" scale="76" fitToHeight="0" orientation="portrait" r:id="rId1"/>
  <headerFooter>
    <oddFooter>Page &amp;P of &amp;N</oddFooter>
  </headerFooter>
  <rowBreaks count="2" manualBreakCount="2">
    <brk id="28" max="16383" man="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6D473-1441-4A47-9285-FD08D95E217E}">
  <sheetPr>
    <pageSetUpPr fitToPage="1"/>
  </sheetPr>
  <dimension ref="B1:L53"/>
  <sheetViews>
    <sheetView showGridLines="0" zoomScale="80" zoomScaleNormal="80" workbookViewId="0">
      <pane ySplit="2" topLeftCell="A3" activePane="bottomLeft" state="frozen"/>
      <selection pane="bottomLeft" activeCell="E7" sqref="E7"/>
    </sheetView>
  </sheetViews>
  <sheetFormatPr defaultColWidth="9.109375" defaultRowHeight="13.8" x14ac:dyDescent="0.25"/>
  <cols>
    <col min="1" max="1" width="3.6640625" style="128" customWidth="1"/>
    <col min="2" max="2" width="40.6640625" style="128" customWidth="1"/>
    <col min="3" max="3" width="8.6640625" style="127" customWidth="1"/>
    <col min="4" max="12" width="11.6640625" style="128" customWidth="1"/>
    <col min="13" max="16384" width="9.109375" style="128"/>
  </cols>
  <sheetData>
    <row r="1" spans="2:12" ht="15.6" x14ac:dyDescent="0.25">
      <c r="B1" s="11" t="s">
        <v>526</v>
      </c>
    </row>
    <row r="2" spans="2:12" ht="15.6" x14ac:dyDescent="0.25">
      <c r="B2" s="11" t="s">
        <v>507</v>
      </c>
    </row>
    <row r="3" spans="2:12" ht="14.4" thickBot="1" x14ac:dyDescent="0.3"/>
    <row r="4" spans="2:12" ht="24.6" x14ac:dyDescent="0.25">
      <c r="B4" s="100" t="s">
        <v>14</v>
      </c>
      <c r="C4" s="168"/>
      <c r="D4" s="254" t="s">
        <v>73</v>
      </c>
      <c r="E4" s="559" t="s">
        <v>72</v>
      </c>
      <c r="F4" s="559"/>
      <c r="G4" s="559"/>
      <c r="H4" s="559"/>
      <c r="I4" s="559"/>
      <c r="J4" s="559"/>
      <c r="K4" s="560"/>
      <c r="L4" s="168" t="s">
        <v>71</v>
      </c>
    </row>
    <row r="5" spans="2:12" ht="36.6" thickBot="1" x14ac:dyDescent="0.3">
      <c r="B5" s="248" t="s">
        <v>69</v>
      </c>
      <c r="C5" s="249" t="s">
        <v>68</v>
      </c>
      <c r="D5" s="250" t="s">
        <v>5</v>
      </c>
      <c r="E5" s="251" t="s">
        <v>6</v>
      </c>
      <c r="F5" s="252" t="s">
        <v>44</v>
      </c>
      <c r="G5" s="252" t="s">
        <v>45</v>
      </c>
      <c r="H5" s="252" t="s">
        <v>46</v>
      </c>
      <c r="I5" s="252" t="s">
        <v>18</v>
      </c>
      <c r="J5" s="252" t="s">
        <v>19</v>
      </c>
      <c r="K5" s="253" t="s">
        <v>57</v>
      </c>
      <c r="L5" s="253" t="s">
        <v>41</v>
      </c>
    </row>
    <row r="6" spans="2:12" ht="14.4" thickBot="1" x14ac:dyDescent="0.3">
      <c r="B6" s="241" t="s">
        <v>65</v>
      </c>
      <c r="C6" s="242"/>
      <c r="D6" s="243" t="s">
        <v>64</v>
      </c>
      <c r="E6" s="244" t="s">
        <v>7</v>
      </c>
      <c r="F6" s="245" t="s">
        <v>7</v>
      </c>
      <c r="G6" s="245" t="s">
        <v>7</v>
      </c>
      <c r="H6" s="245" t="s">
        <v>7</v>
      </c>
      <c r="I6" s="245" t="s">
        <v>7</v>
      </c>
      <c r="J6" s="245" t="s">
        <v>7</v>
      </c>
      <c r="K6" s="246" t="s">
        <v>7</v>
      </c>
      <c r="L6" s="247" t="s">
        <v>12</v>
      </c>
    </row>
    <row r="7" spans="2:12" x14ac:dyDescent="0.25">
      <c r="B7" s="89" t="s">
        <v>54</v>
      </c>
      <c r="C7" s="17">
        <v>3700</v>
      </c>
      <c r="D7" s="525">
        <v>0.53200000000000003</v>
      </c>
      <c r="E7" s="508">
        <v>2.3120000000000002E-2</v>
      </c>
      <c r="F7" s="509">
        <v>0</v>
      </c>
      <c r="G7" s="509">
        <v>0</v>
      </c>
      <c r="H7" s="509">
        <v>0</v>
      </c>
      <c r="I7" s="509">
        <v>0</v>
      </c>
      <c r="J7" s="509">
        <v>0</v>
      </c>
      <c r="K7" s="510">
        <v>0</v>
      </c>
      <c r="L7" s="525">
        <v>7.9359999999999999</v>
      </c>
    </row>
    <row r="8" spans="2:12" x14ac:dyDescent="0.25">
      <c r="B8" s="90" t="s">
        <v>59</v>
      </c>
      <c r="C8" s="18">
        <v>3900</v>
      </c>
      <c r="D8" s="526">
        <v>0.53200000000000003</v>
      </c>
      <c r="E8" s="511">
        <v>3.2799999999999996E-2</v>
      </c>
      <c r="F8" s="512">
        <v>0</v>
      </c>
      <c r="G8" s="512">
        <v>0</v>
      </c>
      <c r="H8" s="512">
        <v>0</v>
      </c>
      <c r="I8" s="512">
        <v>0</v>
      </c>
      <c r="J8" s="512">
        <v>0</v>
      </c>
      <c r="K8" s="513">
        <v>0</v>
      </c>
      <c r="L8" s="531">
        <v>4.2130000000000001</v>
      </c>
    </row>
    <row r="9" spans="2:12" x14ac:dyDescent="0.25">
      <c r="B9" s="90" t="s">
        <v>58</v>
      </c>
      <c r="C9" s="18">
        <v>6900</v>
      </c>
      <c r="D9" s="526">
        <v>0.53200000000000003</v>
      </c>
      <c r="E9" s="511">
        <v>0</v>
      </c>
      <c r="F9" s="512">
        <v>2.8400000000000002E-2</v>
      </c>
      <c r="G9" s="512">
        <v>0.15936</v>
      </c>
      <c r="H9" s="512">
        <v>3.5130000000000002E-2</v>
      </c>
      <c r="I9" s="512">
        <v>0</v>
      </c>
      <c r="J9" s="512">
        <v>0</v>
      </c>
      <c r="K9" s="513">
        <v>0</v>
      </c>
      <c r="L9" s="526">
        <v>0</v>
      </c>
    </row>
    <row r="10" spans="2:12" x14ac:dyDescent="0.25">
      <c r="B10" s="90" t="s">
        <v>494</v>
      </c>
      <c r="C10" s="18">
        <v>8400</v>
      </c>
      <c r="D10" s="526">
        <v>0.54999999999999993</v>
      </c>
      <c r="E10" s="511">
        <v>7.9069999999999988E-2</v>
      </c>
      <c r="F10" s="512">
        <v>0</v>
      </c>
      <c r="G10" s="512">
        <v>0</v>
      </c>
      <c r="H10" s="512">
        <v>0</v>
      </c>
      <c r="I10" s="512">
        <v>0</v>
      </c>
      <c r="J10" s="512">
        <v>0</v>
      </c>
      <c r="K10" s="513">
        <v>0</v>
      </c>
      <c r="L10" s="526">
        <v>0</v>
      </c>
    </row>
    <row r="11" spans="2:12" ht="14.4" thickBot="1" x14ac:dyDescent="0.3">
      <c r="B11" s="91" t="s">
        <v>493</v>
      </c>
      <c r="C11" s="73">
        <v>8900</v>
      </c>
      <c r="D11" s="527">
        <v>0.55999999999999994</v>
      </c>
      <c r="E11" s="514">
        <v>0</v>
      </c>
      <c r="F11" s="515">
        <v>0</v>
      </c>
      <c r="G11" s="515">
        <v>0</v>
      </c>
      <c r="H11" s="515">
        <v>0</v>
      </c>
      <c r="I11" s="515">
        <v>5.8220000000000001E-2</v>
      </c>
      <c r="J11" s="515">
        <v>0.18720000000000001</v>
      </c>
      <c r="K11" s="516">
        <v>7.3349999999999985E-2</v>
      </c>
      <c r="L11" s="527">
        <v>0</v>
      </c>
    </row>
    <row r="12" spans="2:12" ht="14.4" thickBot="1" x14ac:dyDescent="0.3">
      <c r="B12" s="92" t="s">
        <v>75</v>
      </c>
      <c r="C12" s="82"/>
      <c r="D12" s="528"/>
      <c r="E12" s="517"/>
      <c r="F12" s="517"/>
      <c r="G12" s="517"/>
      <c r="H12" s="517"/>
      <c r="I12" s="517"/>
      <c r="J12" s="517"/>
      <c r="K12" s="517"/>
      <c r="L12" s="532"/>
    </row>
    <row r="13" spans="2:12" x14ac:dyDescent="0.25">
      <c r="B13" s="94" t="s">
        <v>60</v>
      </c>
      <c r="C13" s="78">
        <v>9100</v>
      </c>
      <c r="D13" s="529">
        <v>0</v>
      </c>
      <c r="E13" s="518">
        <v>4.5559999999999996E-2</v>
      </c>
      <c r="F13" s="519">
        <v>0</v>
      </c>
      <c r="G13" s="519">
        <v>0</v>
      </c>
      <c r="H13" s="519">
        <v>0</v>
      </c>
      <c r="I13" s="519">
        <v>0</v>
      </c>
      <c r="J13" s="519">
        <v>0</v>
      </c>
      <c r="K13" s="520">
        <v>0</v>
      </c>
      <c r="L13" s="529">
        <v>0</v>
      </c>
    </row>
    <row r="14" spans="2:12" ht="14.4" thickBot="1" x14ac:dyDescent="0.3">
      <c r="B14" s="95" t="s">
        <v>61</v>
      </c>
      <c r="C14" s="96">
        <v>9000</v>
      </c>
      <c r="D14" s="530">
        <v>0</v>
      </c>
      <c r="E14" s="521">
        <v>3.4549999999999997E-2</v>
      </c>
      <c r="F14" s="522">
        <v>0</v>
      </c>
      <c r="G14" s="522">
        <v>0</v>
      </c>
      <c r="H14" s="522">
        <v>0</v>
      </c>
      <c r="I14" s="522">
        <v>0</v>
      </c>
      <c r="J14" s="522">
        <v>0</v>
      </c>
      <c r="K14" s="523">
        <v>0</v>
      </c>
      <c r="L14" s="530">
        <v>0</v>
      </c>
    </row>
    <row r="15" spans="2:12" x14ac:dyDescent="0.25">
      <c r="B15" s="255" t="s">
        <v>495</v>
      </c>
      <c r="D15" s="524"/>
      <c r="E15" s="524"/>
      <c r="F15" s="524"/>
      <c r="G15" s="524"/>
      <c r="H15" s="524"/>
      <c r="I15" s="524"/>
      <c r="J15" s="524"/>
      <c r="K15" s="524"/>
      <c r="L15" s="524"/>
    </row>
    <row r="16" spans="2:12" ht="14.4" thickBot="1" x14ac:dyDescent="0.3"/>
    <row r="17" spans="2:12" ht="26.25" customHeight="1" x14ac:dyDescent="0.25">
      <c r="B17" s="100" t="s">
        <v>3</v>
      </c>
      <c r="C17" s="168"/>
      <c r="D17" s="254" t="s">
        <v>73</v>
      </c>
      <c r="E17" s="559" t="s">
        <v>72</v>
      </c>
      <c r="F17" s="559"/>
      <c r="G17" s="559"/>
      <c r="H17" s="559"/>
      <c r="I17" s="559"/>
      <c r="J17" s="559"/>
      <c r="K17" s="560"/>
      <c r="L17" s="168" t="s">
        <v>71</v>
      </c>
    </row>
    <row r="18" spans="2:12" ht="36.6" thickBot="1" x14ac:dyDescent="0.3">
      <c r="B18" s="248" t="s">
        <v>69</v>
      </c>
      <c r="C18" s="249" t="s">
        <v>68</v>
      </c>
      <c r="D18" s="250" t="s">
        <v>5</v>
      </c>
      <c r="E18" s="251" t="s">
        <v>6</v>
      </c>
      <c r="F18" s="252" t="s">
        <v>44</v>
      </c>
      <c r="G18" s="252" t="s">
        <v>45</v>
      </c>
      <c r="H18" s="252" t="s">
        <v>46</v>
      </c>
      <c r="I18" s="252" t="s">
        <v>18</v>
      </c>
      <c r="J18" s="252" t="s">
        <v>19</v>
      </c>
      <c r="K18" s="253" t="s">
        <v>57</v>
      </c>
      <c r="L18" s="253" t="s">
        <v>41</v>
      </c>
    </row>
    <row r="19" spans="2:12" ht="14.4" thickBot="1" x14ac:dyDescent="0.3">
      <c r="B19" s="87" t="s">
        <v>65</v>
      </c>
      <c r="C19" s="7"/>
      <c r="D19" s="6" t="s">
        <v>64</v>
      </c>
      <c r="E19" s="5" t="s">
        <v>7</v>
      </c>
      <c r="F19" s="4" t="s">
        <v>7</v>
      </c>
      <c r="G19" s="4" t="s">
        <v>7</v>
      </c>
      <c r="H19" s="4" t="s">
        <v>7</v>
      </c>
      <c r="I19" s="4" t="s">
        <v>7</v>
      </c>
      <c r="J19" s="4" t="s">
        <v>7</v>
      </c>
      <c r="K19" s="88" t="s">
        <v>7</v>
      </c>
      <c r="L19" s="113" t="s">
        <v>12</v>
      </c>
    </row>
    <row r="20" spans="2:12" x14ac:dyDescent="0.25">
      <c r="B20" s="89" t="s">
        <v>54</v>
      </c>
      <c r="C20" s="17">
        <v>3700</v>
      </c>
      <c r="D20" s="121">
        <v>0.46</v>
      </c>
      <c r="E20" s="3">
        <v>1.8450000000000001E-2</v>
      </c>
      <c r="F20" s="2">
        <v>0</v>
      </c>
      <c r="G20" s="2">
        <v>0</v>
      </c>
      <c r="H20" s="2">
        <v>0</v>
      </c>
      <c r="I20" s="2">
        <v>0</v>
      </c>
      <c r="J20" s="2">
        <v>0</v>
      </c>
      <c r="K20" s="1">
        <v>0</v>
      </c>
      <c r="L20" s="121">
        <v>6.9050000000000002</v>
      </c>
    </row>
    <row r="21" spans="2:12" x14ac:dyDescent="0.25">
      <c r="B21" s="90" t="s">
        <v>59</v>
      </c>
      <c r="C21" s="18">
        <v>3900</v>
      </c>
      <c r="D21" s="122">
        <v>0.46</v>
      </c>
      <c r="E21" s="12">
        <v>2.743E-2</v>
      </c>
      <c r="F21" s="13">
        <v>0</v>
      </c>
      <c r="G21" s="13">
        <v>0</v>
      </c>
      <c r="H21" s="13">
        <v>0</v>
      </c>
      <c r="I21" s="13">
        <v>0</v>
      </c>
      <c r="J21" s="13">
        <v>0</v>
      </c>
      <c r="K21" s="14">
        <v>0</v>
      </c>
      <c r="L21" s="126">
        <v>3.1819999999999999</v>
      </c>
    </row>
    <row r="22" spans="2:12" x14ac:dyDescent="0.25">
      <c r="B22" s="90" t="s">
        <v>58</v>
      </c>
      <c r="C22" s="18">
        <v>6900</v>
      </c>
      <c r="D22" s="122">
        <v>0.46</v>
      </c>
      <c r="E22" s="12">
        <v>0</v>
      </c>
      <c r="F22" s="13">
        <v>1.8239999999999999E-2</v>
      </c>
      <c r="G22" s="13">
        <v>0.13627</v>
      </c>
      <c r="H22" s="13">
        <v>2.239E-2</v>
      </c>
      <c r="I22" s="13">
        <v>0</v>
      </c>
      <c r="J22" s="13">
        <v>0</v>
      </c>
      <c r="K22" s="14">
        <v>0</v>
      </c>
      <c r="L22" s="122">
        <v>0</v>
      </c>
    </row>
    <row r="23" spans="2:12" x14ac:dyDescent="0.25">
      <c r="B23" s="90" t="s">
        <v>55</v>
      </c>
      <c r="C23" s="18">
        <v>8400</v>
      </c>
      <c r="D23" s="122">
        <v>0.47799999999999998</v>
      </c>
      <c r="E23" s="12">
        <v>6.2539999999999998E-2</v>
      </c>
      <c r="F23" s="13">
        <v>0</v>
      </c>
      <c r="G23" s="13">
        <v>0</v>
      </c>
      <c r="H23" s="13">
        <v>0</v>
      </c>
      <c r="I23" s="13">
        <v>0</v>
      </c>
      <c r="J23" s="13">
        <v>0</v>
      </c>
      <c r="K23" s="14">
        <v>0</v>
      </c>
      <c r="L23" s="122">
        <v>0</v>
      </c>
    </row>
    <row r="24" spans="2:12" ht="14.4" thickBot="1" x14ac:dyDescent="0.3">
      <c r="B24" s="91" t="s">
        <v>56</v>
      </c>
      <c r="C24" s="73">
        <v>8900</v>
      </c>
      <c r="D24" s="123">
        <v>0.48499999999999999</v>
      </c>
      <c r="E24" s="74">
        <v>0</v>
      </c>
      <c r="F24" s="75">
        <v>0</v>
      </c>
      <c r="G24" s="75">
        <v>0</v>
      </c>
      <c r="H24" s="75">
        <v>0</v>
      </c>
      <c r="I24" s="75">
        <v>5.135E-2</v>
      </c>
      <c r="J24" s="75">
        <v>0.13383999999999999</v>
      </c>
      <c r="K24" s="76">
        <v>6.1179999999999998E-2</v>
      </c>
      <c r="L24" s="123">
        <v>0</v>
      </c>
    </row>
    <row r="25" spans="2:12" ht="14.4" thickBot="1" x14ac:dyDescent="0.3">
      <c r="B25" s="92" t="s">
        <v>75</v>
      </c>
      <c r="C25" s="82"/>
      <c r="D25" s="83"/>
      <c r="E25" s="82"/>
      <c r="F25" s="82"/>
      <c r="G25" s="82"/>
      <c r="H25" s="82"/>
      <c r="I25" s="82"/>
      <c r="J25" s="82"/>
      <c r="K25" s="82"/>
      <c r="L25" s="93"/>
    </row>
    <row r="26" spans="2:12" x14ac:dyDescent="0.25">
      <c r="B26" s="94" t="s">
        <v>60</v>
      </c>
      <c r="C26" s="78">
        <v>9100</v>
      </c>
      <c r="D26" s="124">
        <v>0</v>
      </c>
      <c r="E26" s="79">
        <v>3.1099999999999999E-2</v>
      </c>
      <c r="F26" s="80">
        <v>0</v>
      </c>
      <c r="G26" s="80">
        <v>0</v>
      </c>
      <c r="H26" s="80">
        <v>0</v>
      </c>
      <c r="I26" s="80">
        <v>0</v>
      </c>
      <c r="J26" s="80">
        <v>0</v>
      </c>
      <c r="K26" s="81">
        <v>0</v>
      </c>
      <c r="L26" s="124">
        <v>0</v>
      </c>
    </row>
    <row r="27" spans="2:12" ht="14.4" thickBot="1" x14ac:dyDescent="0.3">
      <c r="B27" s="95" t="s">
        <v>61</v>
      </c>
      <c r="C27" s="96">
        <v>9000</v>
      </c>
      <c r="D27" s="125">
        <v>0</v>
      </c>
      <c r="E27" s="97">
        <v>2.009E-2</v>
      </c>
      <c r="F27" s="98">
        <v>0</v>
      </c>
      <c r="G27" s="98">
        <v>0</v>
      </c>
      <c r="H27" s="98">
        <v>0</v>
      </c>
      <c r="I27" s="98">
        <v>0</v>
      </c>
      <c r="J27" s="98">
        <v>0</v>
      </c>
      <c r="K27" s="99">
        <v>0</v>
      </c>
      <c r="L27" s="125">
        <v>0</v>
      </c>
    </row>
    <row r="28" spans="2:12" x14ac:dyDescent="0.25">
      <c r="D28" s="524"/>
      <c r="E28" s="524"/>
      <c r="F28" s="524"/>
      <c r="G28" s="524"/>
      <c r="H28" s="524"/>
      <c r="I28" s="524"/>
      <c r="J28" s="524"/>
      <c r="K28" s="524"/>
      <c r="L28" s="524"/>
    </row>
    <row r="29" spans="2:12" ht="14.4" thickBot="1" x14ac:dyDescent="0.3"/>
    <row r="30" spans="2:12" ht="26.25" customHeight="1" x14ac:dyDescent="0.25">
      <c r="B30" s="100" t="s">
        <v>8</v>
      </c>
      <c r="C30" s="168"/>
      <c r="D30" s="254" t="s">
        <v>73</v>
      </c>
      <c r="E30" s="559" t="s">
        <v>72</v>
      </c>
      <c r="F30" s="559"/>
      <c r="G30" s="559"/>
      <c r="H30" s="559"/>
      <c r="I30" s="559"/>
      <c r="J30" s="559"/>
      <c r="K30" s="560"/>
      <c r="L30" s="168" t="s">
        <v>71</v>
      </c>
    </row>
    <row r="31" spans="2:12" ht="36.6" thickBot="1" x14ac:dyDescent="0.3">
      <c r="B31" s="248" t="s">
        <v>69</v>
      </c>
      <c r="C31" s="249" t="s">
        <v>68</v>
      </c>
      <c r="D31" s="250" t="s">
        <v>5</v>
      </c>
      <c r="E31" s="251" t="s">
        <v>6</v>
      </c>
      <c r="F31" s="252" t="s">
        <v>44</v>
      </c>
      <c r="G31" s="252" t="s">
        <v>45</v>
      </c>
      <c r="H31" s="252" t="s">
        <v>46</v>
      </c>
      <c r="I31" s="252" t="s">
        <v>18</v>
      </c>
      <c r="J31" s="252" t="s">
        <v>19</v>
      </c>
      <c r="K31" s="253" t="s">
        <v>57</v>
      </c>
      <c r="L31" s="253" t="s">
        <v>41</v>
      </c>
    </row>
    <row r="32" spans="2:12" ht="14.4" thickBot="1" x14ac:dyDescent="0.3">
      <c r="B32" s="87" t="s">
        <v>65</v>
      </c>
      <c r="C32" s="7"/>
      <c r="D32" s="6" t="s">
        <v>64</v>
      </c>
      <c r="E32" s="5" t="s">
        <v>7</v>
      </c>
      <c r="F32" s="4" t="s">
        <v>7</v>
      </c>
      <c r="G32" s="4" t="s">
        <v>7</v>
      </c>
      <c r="H32" s="4" t="s">
        <v>7</v>
      </c>
      <c r="I32" s="4" t="s">
        <v>7</v>
      </c>
      <c r="J32" s="4" t="s">
        <v>7</v>
      </c>
      <c r="K32" s="88" t="s">
        <v>7</v>
      </c>
      <c r="L32" s="113" t="s">
        <v>12</v>
      </c>
    </row>
    <row r="33" spans="2:12" x14ac:dyDescent="0.25">
      <c r="B33" s="89" t="s">
        <v>54</v>
      </c>
      <c r="C33" s="17">
        <v>3700</v>
      </c>
      <c r="D33" s="121">
        <v>6.7000000000000004E-2</v>
      </c>
      <c r="E33" s="3">
        <v>1.3600000000000001E-3</v>
      </c>
      <c r="F33" s="2">
        <v>0</v>
      </c>
      <c r="G33" s="2">
        <v>0</v>
      </c>
      <c r="H33" s="2">
        <v>0</v>
      </c>
      <c r="I33" s="2">
        <v>0</v>
      </c>
      <c r="J33" s="2">
        <v>0</v>
      </c>
      <c r="K33" s="1">
        <v>0</v>
      </c>
      <c r="L33" s="121">
        <v>1.0309999999999999</v>
      </c>
    </row>
    <row r="34" spans="2:12" x14ac:dyDescent="0.25">
      <c r="B34" s="90" t="s">
        <v>59</v>
      </c>
      <c r="C34" s="18">
        <v>3900</v>
      </c>
      <c r="D34" s="122">
        <v>6.7000000000000004E-2</v>
      </c>
      <c r="E34" s="12">
        <v>2.0600000000000002E-3</v>
      </c>
      <c r="F34" s="13">
        <v>0</v>
      </c>
      <c r="G34" s="13">
        <v>0</v>
      </c>
      <c r="H34" s="13">
        <v>0</v>
      </c>
      <c r="I34" s="13">
        <v>0</v>
      </c>
      <c r="J34" s="13">
        <v>0</v>
      </c>
      <c r="K34" s="14">
        <v>0</v>
      </c>
      <c r="L34" s="126">
        <v>1.0309999999999999</v>
      </c>
    </row>
    <row r="35" spans="2:12" x14ac:dyDescent="0.25">
      <c r="B35" s="90" t="s">
        <v>58</v>
      </c>
      <c r="C35" s="18">
        <v>6900</v>
      </c>
      <c r="D35" s="122">
        <v>6.7000000000000004E-2</v>
      </c>
      <c r="E35" s="12">
        <v>0</v>
      </c>
      <c r="F35" s="13">
        <v>6.8500000000000002E-3</v>
      </c>
      <c r="G35" s="13">
        <v>1.9779999999999999E-2</v>
      </c>
      <c r="H35" s="13">
        <v>9.4299999999999991E-3</v>
      </c>
      <c r="I35" s="13">
        <v>0</v>
      </c>
      <c r="J35" s="13">
        <v>0</v>
      </c>
      <c r="K35" s="14">
        <v>0</v>
      </c>
      <c r="L35" s="122">
        <v>0</v>
      </c>
    </row>
    <row r="36" spans="2:12" x14ac:dyDescent="0.25">
      <c r="B36" s="90" t="s">
        <v>55</v>
      </c>
      <c r="C36" s="18">
        <v>8400</v>
      </c>
      <c r="D36" s="122">
        <v>6.7000000000000004E-2</v>
      </c>
      <c r="E36" s="12">
        <v>1.3220000000000001E-2</v>
      </c>
      <c r="F36" s="13">
        <v>0</v>
      </c>
      <c r="G36" s="13">
        <v>0</v>
      </c>
      <c r="H36" s="13">
        <v>0</v>
      </c>
      <c r="I36" s="13">
        <v>0</v>
      </c>
      <c r="J36" s="13">
        <v>0</v>
      </c>
      <c r="K36" s="14">
        <v>0</v>
      </c>
      <c r="L36" s="122">
        <v>0</v>
      </c>
    </row>
    <row r="37" spans="2:12" ht="14.4" thickBot="1" x14ac:dyDescent="0.3">
      <c r="B37" s="91" t="s">
        <v>56</v>
      </c>
      <c r="C37" s="73">
        <v>8900</v>
      </c>
      <c r="D37" s="123">
        <v>7.0000000000000007E-2</v>
      </c>
      <c r="E37" s="74">
        <v>0</v>
      </c>
      <c r="F37" s="75">
        <v>0</v>
      </c>
      <c r="G37" s="75">
        <v>0</v>
      </c>
      <c r="H37" s="75">
        <v>0</v>
      </c>
      <c r="I37" s="75">
        <v>3.5599999999999998E-3</v>
      </c>
      <c r="J37" s="75">
        <v>5.0049999999999997E-2</v>
      </c>
      <c r="K37" s="76">
        <v>8.8599999999999998E-3</v>
      </c>
      <c r="L37" s="123">
        <v>0</v>
      </c>
    </row>
    <row r="38" spans="2:12" ht="14.4" thickBot="1" x14ac:dyDescent="0.3">
      <c r="B38" s="92" t="s">
        <v>75</v>
      </c>
      <c r="C38" s="82"/>
      <c r="D38" s="83"/>
      <c r="E38" s="82"/>
      <c r="F38" s="82"/>
      <c r="G38" s="82"/>
      <c r="H38" s="82"/>
      <c r="I38" s="82"/>
      <c r="J38" s="82"/>
      <c r="K38" s="82"/>
      <c r="L38" s="93"/>
    </row>
    <row r="39" spans="2:12" x14ac:dyDescent="0.25">
      <c r="B39" s="94" t="s">
        <v>60</v>
      </c>
      <c r="C39" s="78">
        <v>9100</v>
      </c>
      <c r="D39" s="124">
        <v>0</v>
      </c>
      <c r="E39" s="79">
        <v>1.115E-2</v>
      </c>
      <c r="F39" s="80">
        <v>0</v>
      </c>
      <c r="G39" s="80">
        <v>0</v>
      </c>
      <c r="H39" s="80">
        <v>0</v>
      </c>
      <c r="I39" s="80">
        <v>0</v>
      </c>
      <c r="J39" s="80">
        <v>0</v>
      </c>
      <c r="K39" s="81">
        <v>0</v>
      </c>
      <c r="L39" s="124">
        <v>0</v>
      </c>
    </row>
    <row r="40" spans="2:12" ht="14.4" thickBot="1" x14ac:dyDescent="0.3">
      <c r="B40" s="95" t="s">
        <v>61</v>
      </c>
      <c r="C40" s="96">
        <v>9000</v>
      </c>
      <c r="D40" s="125">
        <v>0</v>
      </c>
      <c r="E40" s="97">
        <v>1.115E-2</v>
      </c>
      <c r="F40" s="98">
        <v>0</v>
      </c>
      <c r="G40" s="98">
        <v>0</v>
      </c>
      <c r="H40" s="98">
        <v>0</v>
      </c>
      <c r="I40" s="98">
        <v>0</v>
      </c>
      <c r="J40" s="98">
        <v>0</v>
      </c>
      <c r="K40" s="99">
        <v>0</v>
      </c>
      <c r="L40" s="125">
        <v>0</v>
      </c>
    </row>
    <row r="42" spans="2:12" ht="14.4" thickBot="1" x14ac:dyDescent="0.3"/>
    <row r="43" spans="2:12" ht="26.25" customHeight="1" x14ac:dyDescent="0.25">
      <c r="B43" s="100" t="s">
        <v>13</v>
      </c>
      <c r="C43" s="168"/>
      <c r="D43" s="254" t="s">
        <v>73</v>
      </c>
      <c r="E43" s="559" t="s">
        <v>72</v>
      </c>
      <c r="F43" s="559"/>
      <c r="G43" s="559"/>
      <c r="H43" s="559"/>
      <c r="I43" s="559"/>
      <c r="J43" s="559"/>
      <c r="K43" s="560"/>
      <c r="L43" s="168" t="s">
        <v>71</v>
      </c>
    </row>
    <row r="44" spans="2:12" ht="36.6" thickBot="1" x14ac:dyDescent="0.3">
      <c r="B44" s="248" t="s">
        <v>69</v>
      </c>
      <c r="C44" s="249" t="s">
        <v>68</v>
      </c>
      <c r="D44" s="250" t="s">
        <v>5</v>
      </c>
      <c r="E44" s="251" t="s">
        <v>6</v>
      </c>
      <c r="F44" s="252" t="s">
        <v>44</v>
      </c>
      <c r="G44" s="252" t="s">
        <v>45</v>
      </c>
      <c r="H44" s="252" t="s">
        <v>46</v>
      </c>
      <c r="I44" s="252" t="s">
        <v>18</v>
      </c>
      <c r="J44" s="252" t="s">
        <v>19</v>
      </c>
      <c r="K44" s="253" t="s">
        <v>57</v>
      </c>
      <c r="L44" s="253" t="s">
        <v>41</v>
      </c>
    </row>
    <row r="45" spans="2:12" ht="14.4" thickBot="1" x14ac:dyDescent="0.3">
      <c r="B45" s="87" t="s">
        <v>65</v>
      </c>
      <c r="C45" s="7"/>
      <c r="D45" s="6" t="s">
        <v>64</v>
      </c>
      <c r="E45" s="5" t="s">
        <v>7</v>
      </c>
      <c r="F45" s="4" t="s">
        <v>7</v>
      </c>
      <c r="G45" s="4" t="s">
        <v>7</v>
      </c>
      <c r="H45" s="4" t="s">
        <v>7</v>
      </c>
      <c r="I45" s="4" t="s">
        <v>7</v>
      </c>
      <c r="J45" s="4" t="s">
        <v>7</v>
      </c>
      <c r="K45" s="88" t="s">
        <v>7</v>
      </c>
      <c r="L45" s="113" t="s">
        <v>12</v>
      </c>
    </row>
    <row r="46" spans="2:12" x14ac:dyDescent="0.25">
      <c r="B46" s="89" t="s">
        <v>54</v>
      </c>
      <c r="C46" s="17">
        <v>3700</v>
      </c>
      <c r="D46" s="121">
        <v>5.0000000000000001E-3</v>
      </c>
      <c r="E46" s="3">
        <v>3.31E-3</v>
      </c>
      <c r="F46" s="2">
        <v>0</v>
      </c>
      <c r="G46" s="2">
        <v>0</v>
      </c>
      <c r="H46" s="2">
        <v>0</v>
      </c>
      <c r="I46" s="2">
        <v>0</v>
      </c>
      <c r="J46" s="2">
        <v>0</v>
      </c>
      <c r="K46" s="1">
        <v>0</v>
      </c>
      <c r="L46" s="121">
        <v>0</v>
      </c>
    </row>
    <row r="47" spans="2:12" x14ac:dyDescent="0.25">
      <c r="B47" s="90" t="s">
        <v>59</v>
      </c>
      <c r="C47" s="18">
        <v>3900</v>
      </c>
      <c r="D47" s="122">
        <v>5.0000000000000001E-3</v>
      </c>
      <c r="E47" s="12">
        <v>3.31E-3</v>
      </c>
      <c r="F47" s="13">
        <v>0</v>
      </c>
      <c r="G47" s="13">
        <v>0</v>
      </c>
      <c r="H47" s="13">
        <v>0</v>
      </c>
      <c r="I47" s="13">
        <v>0</v>
      </c>
      <c r="J47" s="13">
        <v>0</v>
      </c>
      <c r="K47" s="14">
        <v>0</v>
      </c>
      <c r="L47" s="126">
        <v>0</v>
      </c>
    </row>
    <row r="48" spans="2:12" x14ac:dyDescent="0.25">
      <c r="B48" s="90" t="s">
        <v>58</v>
      </c>
      <c r="C48" s="18">
        <v>6900</v>
      </c>
      <c r="D48" s="122">
        <v>5.0000000000000001E-3</v>
      </c>
      <c r="E48" s="12">
        <v>0</v>
      </c>
      <c r="F48" s="13">
        <v>3.31E-3</v>
      </c>
      <c r="G48" s="13">
        <v>3.31E-3</v>
      </c>
      <c r="H48" s="13">
        <v>3.31E-3</v>
      </c>
      <c r="I48" s="13">
        <v>0</v>
      </c>
      <c r="J48" s="13">
        <v>0</v>
      </c>
      <c r="K48" s="14">
        <v>0</v>
      </c>
      <c r="L48" s="122">
        <v>0</v>
      </c>
    </row>
    <row r="49" spans="2:12" x14ac:dyDescent="0.25">
      <c r="B49" s="90" t="s">
        <v>55</v>
      </c>
      <c r="C49" s="18">
        <v>8400</v>
      </c>
      <c r="D49" s="122">
        <v>5.0000000000000001E-3</v>
      </c>
      <c r="E49" s="12">
        <v>3.31E-3</v>
      </c>
      <c r="F49" s="13">
        <v>0</v>
      </c>
      <c r="G49" s="13">
        <v>0</v>
      </c>
      <c r="H49" s="13">
        <v>0</v>
      </c>
      <c r="I49" s="13">
        <v>0</v>
      </c>
      <c r="J49" s="13">
        <v>0</v>
      </c>
      <c r="K49" s="14">
        <v>0</v>
      </c>
      <c r="L49" s="122">
        <v>0</v>
      </c>
    </row>
    <row r="50" spans="2:12" ht="14.4" thickBot="1" x14ac:dyDescent="0.3">
      <c r="B50" s="91" t="s">
        <v>56</v>
      </c>
      <c r="C50" s="73">
        <v>8900</v>
      </c>
      <c r="D50" s="123">
        <v>5.0000000000000001E-3</v>
      </c>
      <c r="E50" s="74">
        <v>0</v>
      </c>
      <c r="F50" s="75">
        <v>0</v>
      </c>
      <c r="G50" s="75">
        <v>0</v>
      </c>
      <c r="H50" s="75">
        <v>0</v>
      </c>
      <c r="I50" s="75">
        <v>3.31E-3</v>
      </c>
      <c r="J50" s="75">
        <v>3.31E-3</v>
      </c>
      <c r="K50" s="76">
        <v>3.31E-3</v>
      </c>
      <c r="L50" s="123">
        <v>0</v>
      </c>
    </row>
    <row r="51" spans="2:12" ht="14.4" thickBot="1" x14ac:dyDescent="0.3">
      <c r="B51" s="92" t="s">
        <v>477</v>
      </c>
      <c r="C51" s="82"/>
      <c r="D51" s="83"/>
      <c r="E51" s="82"/>
      <c r="F51" s="82"/>
      <c r="G51" s="82"/>
      <c r="H51" s="82"/>
      <c r="I51" s="82"/>
      <c r="J51" s="82"/>
      <c r="K51" s="82"/>
      <c r="L51" s="93"/>
    </row>
    <row r="52" spans="2:12" x14ac:dyDescent="0.25">
      <c r="B52" s="94" t="s">
        <v>60</v>
      </c>
      <c r="C52" s="78">
        <v>9100</v>
      </c>
      <c r="D52" s="124">
        <v>0</v>
      </c>
      <c r="E52" s="79">
        <v>3.31E-3</v>
      </c>
      <c r="F52" s="80">
        <v>0</v>
      </c>
      <c r="G52" s="80">
        <v>0</v>
      </c>
      <c r="H52" s="80">
        <v>0</v>
      </c>
      <c r="I52" s="80">
        <v>0</v>
      </c>
      <c r="J52" s="80">
        <v>0</v>
      </c>
      <c r="K52" s="81">
        <v>0</v>
      </c>
      <c r="L52" s="124">
        <v>0</v>
      </c>
    </row>
    <row r="53" spans="2:12" ht="14.4" thickBot="1" x14ac:dyDescent="0.3">
      <c r="B53" s="95" t="s">
        <v>61</v>
      </c>
      <c r="C53" s="96">
        <v>9000</v>
      </c>
      <c r="D53" s="125">
        <v>0</v>
      </c>
      <c r="E53" s="97">
        <v>3.31E-3</v>
      </c>
      <c r="F53" s="98">
        <v>0</v>
      </c>
      <c r="G53" s="98">
        <v>0</v>
      </c>
      <c r="H53" s="98">
        <v>0</v>
      </c>
      <c r="I53" s="98">
        <v>0</v>
      </c>
      <c r="J53" s="98">
        <v>0</v>
      </c>
      <c r="K53" s="99">
        <v>0</v>
      </c>
      <c r="L53" s="125">
        <v>0</v>
      </c>
    </row>
  </sheetData>
  <mergeCells count="4">
    <mergeCell ref="E43:K43"/>
    <mergeCell ref="E4:K4"/>
    <mergeCell ref="E17:K17"/>
    <mergeCell ref="E30:K30"/>
  </mergeCells>
  <conditionalFormatting sqref="D29:L29">
    <cfRule type="cellIs" dxfId="68" priority="29" operator="equal">
      <formula>0</formula>
    </cfRule>
  </conditionalFormatting>
  <conditionalFormatting sqref="D41:L41">
    <cfRule type="cellIs" dxfId="67" priority="27" operator="equal">
      <formula>0</formula>
    </cfRule>
  </conditionalFormatting>
  <conditionalFormatting sqref="D7:L8">
    <cfRule type="cellIs" dxfId="66" priority="26" operator="equal">
      <formula>0</formula>
    </cfRule>
  </conditionalFormatting>
  <conditionalFormatting sqref="D9:L11">
    <cfRule type="cellIs" dxfId="65" priority="25" operator="equal">
      <formula>0</formula>
    </cfRule>
  </conditionalFormatting>
  <conditionalFormatting sqref="D13:L14">
    <cfRule type="cellIs" dxfId="64" priority="23" operator="equal">
      <formula>0</formula>
    </cfRule>
  </conditionalFormatting>
  <conditionalFormatting sqref="D20:L21">
    <cfRule type="cellIs" dxfId="63" priority="13" operator="equal">
      <formula>0</formula>
    </cfRule>
  </conditionalFormatting>
  <conditionalFormatting sqref="D22:L24">
    <cfRule type="cellIs" dxfId="62" priority="12" operator="equal">
      <formula>0</formula>
    </cfRule>
  </conditionalFormatting>
  <conditionalFormatting sqref="D26:L27">
    <cfRule type="cellIs" dxfId="61" priority="11" operator="equal">
      <formula>0</formula>
    </cfRule>
  </conditionalFormatting>
  <conditionalFormatting sqref="D33:L34">
    <cfRule type="cellIs" dxfId="60" priority="10" operator="equal">
      <formula>0</formula>
    </cfRule>
  </conditionalFormatting>
  <conditionalFormatting sqref="D35:L37">
    <cfRule type="cellIs" dxfId="59" priority="9" operator="equal">
      <formula>0</formula>
    </cfRule>
  </conditionalFormatting>
  <conditionalFormatting sqref="D39:L40">
    <cfRule type="cellIs" dxfId="58" priority="8" operator="equal">
      <formula>0</formula>
    </cfRule>
  </conditionalFormatting>
  <conditionalFormatting sqref="D46:L47">
    <cfRule type="cellIs" dxfId="57" priority="7" operator="equal">
      <formula>0</formula>
    </cfRule>
  </conditionalFormatting>
  <conditionalFormatting sqref="D48:L50">
    <cfRule type="cellIs" dxfId="56" priority="6" operator="equal">
      <formula>0</formula>
    </cfRule>
  </conditionalFormatting>
  <conditionalFormatting sqref="D52:L53">
    <cfRule type="cellIs" dxfId="55" priority="5" operator="equal">
      <formula>0</formula>
    </cfRule>
  </conditionalFormatting>
  <printOptions horizontalCentered="1"/>
  <pageMargins left="0.25" right="0.25"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2456-08E4-4605-990C-D1A22106E93A}">
  <sheetPr>
    <pageSetUpPr fitToPage="1"/>
  </sheetPr>
  <dimension ref="B1:Q65"/>
  <sheetViews>
    <sheetView showGridLines="0" zoomScale="80" zoomScaleNormal="80" zoomScaleSheetLayoutView="80" workbookViewId="0">
      <pane ySplit="2" topLeftCell="A3" activePane="bottomLeft" state="frozen"/>
      <selection pane="bottomLeft"/>
    </sheetView>
  </sheetViews>
  <sheetFormatPr defaultColWidth="9.109375" defaultRowHeight="13.8" x14ac:dyDescent="0.25"/>
  <cols>
    <col min="1" max="1" width="3.6640625" style="128" customWidth="1"/>
    <col min="2" max="2" width="40.6640625" style="128" customWidth="1"/>
    <col min="3" max="3" width="8.6640625" style="127" customWidth="1"/>
    <col min="4" max="17" width="11.6640625" style="128" customWidth="1"/>
    <col min="18" max="16384" width="9.109375" style="128"/>
  </cols>
  <sheetData>
    <row r="1" spans="2:17" ht="15.6" x14ac:dyDescent="0.25">
      <c r="B1" s="11" t="s">
        <v>526</v>
      </c>
    </row>
    <row r="2" spans="2:17" ht="15.6" x14ac:dyDescent="0.25">
      <c r="B2" s="11" t="s">
        <v>508</v>
      </c>
    </row>
    <row r="3" spans="2:17" ht="14.4" thickBot="1" x14ac:dyDescent="0.3"/>
    <row r="4" spans="2:17" ht="24.6" x14ac:dyDescent="0.25">
      <c r="B4" s="100" t="s">
        <v>14</v>
      </c>
      <c r="C4" s="101"/>
      <c r="D4" s="561" t="s">
        <v>73</v>
      </c>
      <c r="E4" s="562"/>
      <c r="F4" s="562"/>
      <c r="G4" s="562"/>
      <c r="H4" s="562"/>
      <c r="I4" s="563"/>
      <c r="J4" s="564" t="s">
        <v>72</v>
      </c>
      <c r="K4" s="559"/>
      <c r="L4" s="559"/>
      <c r="M4" s="559"/>
      <c r="N4" s="559"/>
      <c r="O4" s="560"/>
      <c r="P4" s="559" t="s">
        <v>71</v>
      </c>
      <c r="Q4" s="565"/>
    </row>
    <row r="5" spans="2:17" ht="36.6" thickBot="1" x14ac:dyDescent="0.3">
      <c r="B5" s="102" t="s">
        <v>69</v>
      </c>
      <c r="C5" s="8" t="s">
        <v>68</v>
      </c>
      <c r="D5" s="103" t="s">
        <v>5</v>
      </c>
      <c r="E5" s="10" t="s">
        <v>77</v>
      </c>
      <c r="F5" s="10" t="s">
        <v>78</v>
      </c>
      <c r="G5" s="10" t="s">
        <v>79</v>
      </c>
      <c r="H5" s="10" t="s">
        <v>80</v>
      </c>
      <c r="I5" s="104" t="s">
        <v>81</v>
      </c>
      <c r="J5" s="103" t="s">
        <v>6</v>
      </c>
      <c r="K5" s="10" t="s">
        <v>44</v>
      </c>
      <c r="L5" s="10" t="s">
        <v>45</v>
      </c>
      <c r="M5" s="10" t="s">
        <v>46</v>
      </c>
      <c r="N5" s="10" t="s">
        <v>18</v>
      </c>
      <c r="O5" s="104" t="s">
        <v>19</v>
      </c>
      <c r="P5" s="9" t="s">
        <v>37</v>
      </c>
      <c r="Q5" s="8" t="s">
        <v>41</v>
      </c>
    </row>
    <row r="6" spans="2:17" ht="14.4" thickBot="1" x14ac:dyDescent="0.3">
      <c r="B6" s="87" t="s">
        <v>74</v>
      </c>
      <c r="C6" s="7"/>
      <c r="D6" s="105" t="s">
        <v>64</v>
      </c>
      <c r="E6" s="4" t="s">
        <v>64</v>
      </c>
      <c r="F6" s="4" t="s">
        <v>64</v>
      </c>
      <c r="G6" s="4" t="s">
        <v>64</v>
      </c>
      <c r="H6" s="4" t="s">
        <v>64</v>
      </c>
      <c r="I6" s="106" t="s">
        <v>64</v>
      </c>
      <c r="J6" s="105" t="s">
        <v>7</v>
      </c>
      <c r="K6" s="4" t="s">
        <v>7</v>
      </c>
      <c r="L6" s="4" t="s">
        <v>7</v>
      </c>
      <c r="M6" s="4" t="s">
        <v>7</v>
      </c>
      <c r="N6" s="4" t="s">
        <v>7</v>
      </c>
      <c r="O6" s="106" t="s">
        <v>7</v>
      </c>
      <c r="P6" s="175" t="s">
        <v>12</v>
      </c>
      <c r="Q6" s="113" t="s">
        <v>12</v>
      </c>
    </row>
    <row r="7" spans="2:17" x14ac:dyDescent="0.25">
      <c r="B7" s="89" t="s">
        <v>40</v>
      </c>
      <c r="C7" s="17">
        <v>3600</v>
      </c>
      <c r="D7" s="130">
        <v>0.71099999999999997</v>
      </c>
      <c r="E7" s="131">
        <v>0</v>
      </c>
      <c r="F7" s="131">
        <v>0</v>
      </c>
      <c r="G7" s="131">
        <v>0</v>
      </c>
      <c r="H7" s="131">
        <v>0</v>
      </c>
      <c r="I7" s="132">
        <v>0</v>
      </c>
      <c r="J7" s="107">
        <v>4.6330000000000003E-2</v>
      </c>
      <c r="K7" s="2">
        <v>0</v>
      </c>
      <c r="L7" s="2">
        <v>0</v>
      </c>
      <c r="M7" s="2">
        <v>0</v>
      </c>
      <c r="N7" s="2">
        <v>0</v>
      </c>
      <c r="O7" s="108">
        <v>0</v>
      </c>
      <c r="P7" s="169">
        <v>0</v>
      </c>
      <c r="Q7" s="147">
        <v>9.2759999999999998</v>
      </c>
    </row>
    <row r="8" spans="2:17" x14ac:dyDescent="0.25">
      <c r="B8" s="90" t="s">
        <v>47</v>
      </c>
      <c r="C8" s="18">
        <v>3800</v>
      </c>
      <c r="D8" s="133">
        <v>0.71099999999999997</v>
      </c>
      <c r="E8" s="134">
        <v>0</v>
      </c>
      <c r="F8" s="134">
        <v>0</v>
      </c>
      <c r="G8" s="134">
        <v>0</v>
      </c>
      <c r="H8" s="134">
        <v>0</v>
      </c>
      <c r="I8" s="135">
        <v>0</v>
      </c>
      <c r="J8" s="109">
        <v>5.586E-2</v>
      </c>
      <c r="K8" s="13">
        <v>0</v>
      </c>
      <c r="L8" s="13">
        <v>0</v>
      </c>
      <c r="M8" s="13">
        <v>0</v>
      </c>
      <c r="N8" s="13">
        <v>0</v>
      </c>
      <c r="O8" s="110">
        <v>0</v>
      </c>
      <c r="P8" s="170">
        <v>0</v>
      </c>
      <c r="Q8" s="148">
        <v>4.077</v>
      </c>
    </row>
    <row r="9" spans="2:17" x14ac:dyDescent="0.25">
      <c r="B9" s="90" t="s">
        <v>48</v>
      </c>
      <c r="C9" s="18">
        <v>6000</v>
      </c>
      <c r="D9" s="133">
        <v>0</v>
      </c>
      <c r="E9" s="134">
        <v>0.71099999999999997</v>
      </c>
      <c r="F9" s="134">
        <v>1.006</v>
      </c>
      <c r="G9" s="134">
        <v>1.3029999999999999</v>
      </c>
      <c r="H9" s="134">
        <v>1.6009999999999998</v>
      </c>
      <c r="I9" s="135">
        <v>1.8979999999999999</v>
      </c>
      <c r="J9" s="109">
        <v>8.700999999999999E-2</v>
      </c>
      <c r="K9" s="13">
        <v>0</v>
      </c>
      <c r="L9" s="13">
        <v>0</v>
      </c>
      <c r="M9" s="13">
        <v>0</v>
      </c>
      <c r="N9" s="13">
        <v>0</v>
      </c>
      <c r="O9" s="110">
        <v>0</v>
      </c>
      <c r="P9" s="170">
        <v>0</v>
      </c>
      <c r="Q9" s="148">
        <v>0</v>
      </c>
    </row>
    <row r="10" spans="2:17" x14ac:dyDescent="0.25">
      <c r="B10" s="90" t="s">
        <v>43</v>
      </c>
      <c r="C10" s="18">
        <v>6800</v>
      </c>
      <c r="D10" s="133">
        <v>0</v>
      </c>
      <c r="E10" s="134">
        <v>0.71099999999999997</v>
      </c>
      <c r="F10" s="134">
        <v>1.006</v>
      </c>
      <c r="G10" s="134">
        <v>1.3029999999999999</v>
      </c>
      <c r="H10" s="134">
        <v>1.6009999999999998</v>
      </c>
      <c r="I10" s="135">
        <v>1.8979999999999999</v>
      </c>
      <c r="J10" s="109">
        <v>0</v>
      </c>
      <c r="K10" s="13">
        <v>2.7480000000000001E-2</v>
      </c>
      <c r="L10" s="13">
        <v>0.18131</v>
      </c>
      <c r="M10" s="13">
        <v>7.8379999999999991E-2</v>
      </c>
      <c r="N10" s="13">
        <v>0</v>
      </c>
      <c r="O10" s="110">
        <v>0</v>
      </c>
      <c r="P10" s="170">
        <v>0</v>
      </c>
      <c r="Q10" s="148">
        <v>0</v>
      </c>
    </row>
    <row r="11" spans="2:17" x14ac:dyDescent="0.25">
      <c r="B11" s="90" t="s">
        <v>498</v>
      </c>
      <c r="C11" s="18">
        <v>7100</v>
      </c>
      <c r="D11" s="133">
        <v>0.51900000000000002</v>
      </c>
      <c r="E11" s="134">
        <v>0</v>
      </c>
      <c r="F11" s="134">
        <v>0</v>
      </c>
      <c r="G11" s="134">
        <v>0</v>
      </c>
      <c r="H11" s="134">
        <v>0</v>
      </c>
      <c r="I11" s="135">
        <v>0</v>
      </c>
      <c r="J11" s="109">
        <v>4.6290000000000005E-2</v>
      </c>
      <c r="K11" s="13">
        <v>0</v>
      </c>
      <c r="L11" s="13">
        <v>0</v>
      </c>
      <c r="M11" s="13">
        <v>0</v>
      </c>
      <c r="N11" s="13">
        <v>0</v>
      </c>
      <c r="O11" s="110">
        <v>0</v>
      </c>
      <c r="P11" s="170">
        <v>9.2759999999999998</v>
      </c>
      <c r="Q11" s="148">
        <v>0</v>
      </c>
    </row>
    <row r="12" spans="2:17" x14ac:dyDescent="0.25">
      <c r="B12" s="90" t="s">
        <v>497</v>
      </c>
      <c r="C12" s="18">
        <v>8500</v>
      </c>
      <c r="D12" s="133">
        <v>0.73000000000000009</v>
      </c>
      <c r="E12" s="134">
        <v>0</v>
      </c>
      <c r="F12" s="134">
        <v>0</v>
      </c>
      <c r="G12" s="134">
        <v>0</v>
      </c>
      <c r="H12" s="134">
        <v>0</v>
      </c>
      <c r="I12" s="135">
        <v>0</v>
      </c>
      <c r="J12" s="109">
        <v>8.6349999999999996E-2</v>
      </c>
      <c r="K12" s="13">
        <v>0</v>
      </c>
      <c r="L12" s="13">
        <v>0</v>
      </c>
      <c r="M12" s="13">
        <v>0</v>
      </c>
      <c r="N12" s="13">
        <v>0</v>
      </c>
      <c r="O12" s="110">
        <v>0</v>
      </c>
      <c r="P12" s="170">
        <v>0</v>
      </c>
      <c r="Q12" s="148">
        <v>0</v>
      </c>
    </row>
    <row r="13" spans="2:17" ht="14.4" thickBot="1" x14ac:dyDescent="0.3">
      <c r="B13" s="91" t="s">
        <v>496</v>
      </c>
      <c r="C13" s="73">
        <v>8800</v>
      </c>
      <c r="D13" s="136">
        <v>0.75000000000000011</v>
      </c>
      <c r="E13" s="137">
        <v>0</v>
      </c>
      <c r="F13" s="137">
        <v>0</v>
      </c>
      <c r="G13" s="137">
        <v>0</v>
      </c>
      <c r="H13" s="137">
        <v>0</v>
      </c>
      <c r="I13" s="138">
        <v>0</v>
      </c>
      <c r="J13" s="111">
        <v>0</v>
      </c>
      <c r="K13" s="98">
        <v>0</v>
      </c>
      <c r="L13" s="98">
        <v>0</v>
      </c>
      <c r="M13" s="98">
        <v>0</v>
      </c>
      <c r="N13" s="98">
        <v>6.4089999999999994E-2</v>
      </c>
      <c r="O13" s="112">
        <v>0.11571999999999999</v>
      </c>
      <c r="P13" s="171">
        <v>0</v>
      </c>
      <c r="Q13" s="172">
        <v>0</v>
      </c>
    </row>
    <row r="14" spans="2:17" ht="14.4" thickBot="1" x14ac:dyDescent="0.3">
      <c r="B14" s="92" t="s">
        <v>75</v>
      </c>
      <c r="C14" s="82"/>
      <c r="D14" s="139"/>
      <c r="E14" s="140"/>
      <c r="F14" s="139"/>
      <c r="G14" s="139"/>
      <c r="H14" s="139"/>
      <c r="I14" s="139"/>
      <c r="J14" s="83"/>
      <c r="K14" s="83"/>
      <c r="L14" s="83"/>
      <c r="M14" s="83"/>
      <c r="N14" s="83"/>
      <c r="O14" s="83"/>
      <c r="P14" s="139"/>
      <c r="Q14" s="93"/>
    </row>
    <row r="15" spans="2:17" x14ac:dyDescent="0.25">
      <c r="B15" s="90" t="s">
        <v>42</v>
      </c>
      <c r="C15" s="18">
        <v>5700</v>
      </c>
      <c r="D15" s="133">
        <v>0.61699999999999999</v>
      </c>
      <c r="E15" s="134">
        <v>0</v>
      </c>
      <c r="F15" s="134">
        <v>0</v>
      </c>
      <c r="G15" s="134">
        <v>0</v>
      </c>
      <c r="H15" s="134">
        <v>0</v>
      </c>
      <c r="I15" s="135">
        <v>0</v>
      </c>
      <c r="J15" s="109">
        <v>4.4670000000000001E-2</v>
      </c>
      <c r="K15" s="13">
        <v>0</v>
      </c>
      <c r="L15" s="13">
        <v>0</v>
      </c>
      <c r="M15" s="13">
        <v>0</v>
      </c>
      <c r="N15" s="13">
        <v>0</v>
      </c>
      <c r="O15" s="110">
        <v>0</v>
      </c>
      <c r="P15" s="170">
        <v>0</v>
      </c>
      <c r="Q15" s="148">
        <v>0</v>
      </c>
    </row>
    <row r="16" spans="2:17" x14ac:dyDescent="0.25">
      <c r="B16" s="94" t="s">
        <v>60</v>
      </c>
      <c r="C16" s="78">
        <v>9100</v>
      </c>
      <c r="D16" s="141">
        <v>0</v>
      </c>
      <c r="E16" s="142">
        <v>0</v>
      </c>
      <c r="F16" s="142">
        <v>0</v>
      </c>
      <c r="G16" s="142">
        <v>0</v>
      </c>
      <c r="H16" s="142">
        <v>0</v>
      </c>
      <c r="I16" s="142">
        <v>0</v>
      </c>
      <c r="J16" s="79">
        <v>4.5559999999999996E-2</v>
      </c>
      <c r="K16" s="80">
        <v>0</v>
      </c>
      <c r="L16" s="80">
        <v>0</v>
      </c>
      <c r="M16" s="80">
        <v>0</v>
      </c>
      <c r="N16" s="80">
        <v>0</v>
      </c>
      <c r="O16" s="80">
        <v>0</v>
      </c>
      <c r="P16" s="170">
        <v>0</v>
      </c>
      <c r="Q16" s="148">
        <v>0</v>
      </c>
    </row>
    <row r="17" spans="2:17" ht="14.4" thickBot="1" x14ac:dyDescent="0.3">
      <c r="B17" s="95" t="s">
        <v>61</v>
      </c>
      <c r="C17" s="96">
        <v>9000</v>
      </c>
      <c r="D17" s="143">
        <v>0</v>
      </c>
      <c r="E17" s="137">
        <v>0</v>
      </c>
      <c r="F17" s="137">
        <v>0</v>
      </c>
      <c r="G17" s="137">
        <v>0</v>
      </c>
      <c r="H17" s="137">
        <v>0</v>
      </c>
      <c r="I17" s="137">
        <v>0</v>
      </c>
      <c r="J17" s="97">
        <v>3.4549999999999997E-2</v>
      </c>
      <c r="K17" s="98">
        <v>0</v>
      </c>
      <c r="L17" s="98">
        <v>0</v>
      </c>
      <c r="M17" s="98">
        <v>0</v>
      </c>
      <c r="N17" s="98">
        <v>0</v>
      </c>
      <c r="O17" s="98">
        <v>0</v>
      </c>
      <c r="P17" s="173">
        <v>0</v>
      </c>
      <c r="Q17" s="174">
        <v>0</v>
      </c>
    </row>
    <row r="18" spans="2:17" x14ac:dyDescent="0.25">
      <c r="B18" s="255" t="s">
        <v>495</v>
      </c>
    </row>
    <row r="19" spans="2:17" ht="14.4" thickBot="1" x14ac:dyDescent="0.3"/>
    <row r="20" spans="2:17" ht="26.25" customHeight="1" x14ac:dyDescent="0.25">
      <c r="B20" s="100" t="s">
        <v>3</v>
      </c>
      <c r="C20" s="101"/>
      <c r="D20" s="561" t="s">
        <v>73</v>
      </c>
      <c r="E20" s="562"/>
      <c r="F20" s="562"/>
      <c r="G20" s="562"/>
      <c r="H20" s="562"/>
      <c r="I20" s="563"/>
      <c r="J20" s="564" t="s">
        <v>72</v>
      </c>
      <c r="K20" s="559"/>
      <c r="L20" s="559"/>
      <c r="M20" s="559"/>
      <c r="N20" s="559"/>
      <c r="O20" s="560"/>
      <c r="P20" s="559" t="s">
        <v>71</v>
      </c>
      <c r="Q20" s="565"/>
    </row>
    <row r="21" spans="2:17" ht="36.6" thickBot="1" x14ac:dyDescent="0.3">
      <c r="B21" s="102" t="s">
        <v>69</v>
      </c>
      <c r="C21" s="8" t="s">
        <v>68</v>
      </c>
      <c r="D21" s="103" t="s">
        <v>5</v>
      </c>
      <c r="E21" s="10" t="s">
        <v>49</v>
      </c>
      <c r="F21" s="10" t="s">
        <v>50</v>
      </c>
      <c r="G21" s="10" t="s">
        <v>51</v>
      </c>
      <c r="H21" s="10" t="s">
        <v>52</v>
      </c>
      <c r="I21" s="104" t="s">
        <v>53</v>
      </c>
      <c r="J21" s="103" t="s">
        <v>6</v>
      </c>
      <c r="K21" s="10" t="s">
        <v>44</v>
      </c>
      <c r="L21" s="10" t="s">
        <v>45</v>
      </c>
      <c r="M21" s="10" t="s">
        <v>46</v>
      </c>
      <c r="N21" s="10" t="s">
        <v>18</v>
      </c>
      <c r="O21" s="104" t="s">
        <v>19</v>
      </c>
      <c r="P21" s="9" t="s">
        <v>37</v>
      </c>
      <c r="Q21" s="8" t="s">
        <v>41</v>
      </c>
    </row>
    <row r="22" spans="2:17" ht="14.4" thickBot="1" x14ac:dyDescent="0.3">
      <c r="B22" s="87" t="s">
        <v>74</v>
      </c>
      <c r="C22" s="7"/>
      <c r="D22" s="105" t="s">
        <v>64</v>
      </c>
      <c r="E22" s="4" t="s">
        <v>64</v>
      </c>
      <c r="F22" s="4" t="s">
        <v>64</v>
      </c>
      <c r="G22" s="4" t="s">
        <v>64</v>
      </c>
      <c r="H22" s="4" t="s">
        <v>64</v>
      </c>
      <c r="I22" s="106" t="s">
        <v>64</v>
      </c>
      <c r="J22" s="105" t="s">
        <v>7</v>
      </c>
      <c r="K22" s="4" t="s">
        <v>7</v>
      </c>
      <c r="L22" s="4" t="s">
        <v>7</v>
      </c>
      <c r="M22" s="4" t="s">
        <v>7</v>
      </c>
      <c r="N22" s="4" t="s">
        <v>7</v>
      </c>
      <c r="O22" s="106" t="s">
        <v>7</v>
      </c>
      <c r="P22" s="175" t="s">
        <v>12</v>
      </c>
      <c r="Q22" s="113" t="s">
        <v>12</v>
      </c>
    </row>
    <row r="23" spans="2:17" x14ac:dyDescent="0.25">
      <c r="B23" s="89" t="s">
        <v>40</v>
      </c>
      <c r="C23" s="17">
        <v>3600</v>
      </c>
      <c r="D23" s="130">
        <v>0.51800000000000002</v>
      </c>
      <c r="E23" s="131">
        <v>0</v>
      </c>
      <c r="F23" s="131">
        <v>0</v>
      </c>
      <c r="G23" s="131">
        <v>0</v>
      </c>
      <c r="H23" s="131">
        <v>0</v>
      </c>
      <c r="I23" s="132">
        <v>0</v>
      </c>
      <c r="J23" s="107">
        <v>3.8440000000000002E-2</v>
      </c>
      <c r="K23" s="2">
        <v>0</v>
      </c>
      <c r="L23" s="2">
        <v>0</v>
      </c>
      <c r="M23" s="2">
        <v>0</v>
      </c>
      <c r="N23" s="2">
        <v>0</v>
      </c>
      <c r="O23" s="108">
        <v>0</v>
      </c>
      <c r="P23" s="169">
        <v>0</v>
      </c>
      <c r="Q23" s="147">
        <v>8.2449999999999992</v>
      </c>
    </row>
    <row r="24" spans="2:17" x14ac:dyDescent="0.25">
      <c r="B24" s="90" t="s">
        <v>47</v>
      </c>
      <c r="C24" s="18">
        <v>3800</v>
      </c>
      <c r="D24" s="133">
        <v>0.51800000000000002</v>
      </c>
      <c r="E24" s="134">
        <v>0</v>
      </c>
      <c r="F24" s="134">
        <v>0</v>
      </c>
      <c r="G24" s="134">
        <v>0</v>
      </c>
      <c r="H24" s="134">
        <v>0</v>
      </c>
      <c r="I24" s="135">
        <v>0</v>
      </c>
      <c r="J24" s="109">
        <v>4.9169999999999998E-2</v>
      </c>
      <c r="K24" s="13">
        <v>0</v>
      </c>
      <c r="L24" s="13">
        <v>0</v>
      </c>
      <c r="M24" s="13">
        <v>0</v>
      </c>
      <c r="N24" s="13">
        <v>0</v>
      </c>
      <c r="O24" s="110">
        <v>0</v>
      </c>
      <c r="P24" s="170">
        <v>0</v>
      </c>
      <c r="Q24" s="148">
        <v>3.0459999999999998</v>
      </c>
    </row>
    <row r="25" spans="2:17" x14ac:dyDescent="0.25">
      <c r="B25" s="90" t="s">
        <v>48</v>
      </c>
      <c r="C25" s="18">
        <v>6000</v>
      </c>
      <c r="D25" s="133">
        <v>0</v>
      </c>
      <c r="E25" s="134">
        <v>0.51800000000000002</v>
      </c>
      <c r="F25" s="134">
        <v>0.77600000000000002</v>
      </c>
      <c r="G25" s="134">
        <v>1.0349999999999999</v>
      </c>
      <c r="H25" s="134">
        <v>1.2949999999999999</v>
      </c>
      <c r="I25" s="135">
        <v>1.554</v>
      </c>
      <c r="J25" s="109">
        <v>7.4219999999999994E-2</v>
      </c>
      <c r="K25" s="13">
        <v>0</v>
      </c>
      <c r="L25" s="13">
        <v>0</v>
      </c>
      <c r="M25" s="13">
        <v>0</v>
      </c>
      <c r="N25" s="13">
        <v>0</v>
      </c>
      <c r="O25" s="110">
        <v>0</v>
      </c>
      <c r="P25" s="170">
        <v>0</v>
      </c>
      <c r="Q25" s="148">
        <v>0</v>
      </c>
    </row>
    <row r="26" spans="2:17" x14ac:dyDescent="0.25">
      <c r="B26" s="90" t="s">
        <v>43</v>
      </c>
      <c r="C26" s="18">
        <v>6800</v>
      </c>
      <c r="D26" s="133">
        <v>0</v>
      </c>
      <c r="E26" s="134">
        <v>0.51800000000000002</v>
      </c>
      <c r="F26" s="134">
        <v>0.77600000000000002</v>
      </c>
      <c r="G26" s="134">
        <v>1.0349999999999999</v>
      </c>
      <c r="H26" s="134">
        <v>1.2949999999999999</v>
      </c>
      <c r="I26" s="135">
        <v>1.554</v>
      </c>
      <c r="J26" s="109">
        <v>0</v>
      </c>
      <c r="K26" s="13">
        <v>1.8239999999999999E-2</v>
      </c>
      <c r="L26" s="13">
        <v>0.15028</v>
      </c>
      <c r="M26" s="13">
        <v>7.2489999999999999E-2</v>
      </c>
      <c r="N26" s="13">
        <v>0</v>
      </c>
      <c r="O26" s="110">
        <v>0</v>
      </c>
      <c r="P26" s="170">
        <v>0</v>
      </c>
      <c r="Q26" s="148">
        <v>0</v>
      </c>
    </row>
    <row r="27" spans="2:17" x14ac:dyDescent="0.25">
      <c r="B27" s="90" t="s">
        <v>476</v>
      </c>
      <c r="C27" s="18">
        <v>7100</v>
      </c>
      <c r="D27" s="133">
        <v>0.51400000000000001</v>
      </c>
      <c r="E27" s="134">
        <v>0</v>
      </c>
      <c r="F27" s="134">
        <v>0</v>
      </c>
      <c r="G27" s="134">
        <v>0</v>
      </c>
      <c r="H27" s="134">
        <v>0</v>
      </c>
      <c r="I27" s="135">
        <v>0</v>
      </c>
      <c r="J27" s="109">
        <v>4.0640000000000003E-2</v>
      </c>
      <c r="K27" s="13">
        <v>0</v>
      </c>
      <c r="L27" s="13">
        <v>0</v>
      </c>
      <c r="M27" s="13">
        <v>0</v>
      </c>
      <c r="N27" s="13">
        <v>0</v>
      </c>
      <c r="O27" s="110">
        <v>0</v>
      </c>
      <c r="P27" s="170">
        <v>8.2449999999999992</v>
      </c>
      <c r="Q27" s="148">
        <v>0</v>
      </c>
    </row>
    <row r="28" spans="2:17" x14ac:dyDescent="0.25">
      <c r="B28" s="90" t="s">
        <v>38</v>
      </c>
      <c r="C28" s="18">
        <v>8500</v>
      </c>
      <c r="D28" s="133">
        <v>0.53700000000000003</v>
      </c>
      <c r="E28" s="134">
        <v>0</v>
      </c>
      <c r="F28" s="134">
        <v>0</v>
      </c>
      <c r="G28" s="134">
        <v>0</v>
      </c>
      <c r="H28" s="134">
        <v>0</v>
      </c>
      <c r="I28" s="135">
        <v>0</v>
      </c>
      <c r="J28" s="109">
        <v>7.356E-2</v>
      </c>
      <c r="K28" s="13">
        <v>0</v>
      </c>
      <c r="L28" s="13">
        <v>0</v>
      </c>
      <c r="M28" s="13">
        <v>0</v>
      </c>
      <c r="N28" s="13">
        <v>0</v>
      </c>
      <c r="O28" s="110">
        <v>0</v>
      </c>
      <c r="P28" s="170">
        <v>0</v>
      </c>
      <c r="Q28" s="148">
        <v>0</v>
      </c>
    </row>
    <row r="29" spans="2:17" ht="14.4" thickBot="1" x14ac:dyDescent="0.3">
      <c r="B29" s="91" t="s">
        <v>39</v>
      </c>
      <c r="C29" s="73">
        <v>8800</v>
      </c>
      <c r="D29" s="136">
        <v>0.54700000000000004</v>
      </c>
      <c r="E29" s="137">
        <v>0</v>
      </c>
      <c r="F29" s="137">
        <v>0</v>
      </c>
      <c r="G29" s="137">
        <v>0</v>
      </c>
      <c r="H29" s="137">
        <v>0</v>
      </c>
      <c r="I29" s="138">
        <v>0</v>
      </c>
      <c r="J29" s="111">
        <v>0</v>
      </c>
      <c r="K29" s="98">
        <v>0</v>
      </c>
      <c r="L29" s="98">
        <v>0</v>
      </c>
      <c r="M29" s="98">
        <v>0</v>
      </c>
      <c r="N29" s="98">
        <v>5.8430000000000003E-2</v>
      </c>
      <c r="O29" s="112">
        <v>9.393E-2</v>
      </c>
      <c r="P29" s="171">
        <v>0</v>
      </c>
      <c r="Q29" s="172">
        <v>0</v>
      </c>
    </row>
    <row r="30" spans="2:17" ht="14.4" thickBot="1" x14ac:dyDescent="0.3">
      <c r="B30" s="92" t="s">
        <v>75</v>
      </c>
      <c r="C30" s="82"/>
      <c r="D30" s="139"/>
      <c r="E30" s="140"/>
      <c r="F30" s="139"/>
      <c r="G30" s="139"/>
      <c r="H30" s="139"/>
      <c r="I30" s="139"/>
      <c r="J30" s="83"/>
      <c r="K30" s="83"/>
      <c r="L30" s="83"/>
      <c r="M30" s="83"/>
      <c r="N30" s="83"/>
      <c r="O30" s="83"/>
      <c r="P30" s="139"/>
      <c r="Q30" s="93"/>
    </row>
    <row r="31" spans="2:17" x14ac:dyDescent="0.25">
      <c r="B31" s="90" t="s">
        <v>42</v>
      </c>
      <c r="C31" s="18">
        <v>5700</v>
      </c>
      <c r="D31" s="133">
        <v>0.51800000000000002</v>
      </c>
      <c r="E31" s="134">
        <v>0</v>
      </c>
      <c r="F31" s="134">
        <v>0</v>
      </c>
      <c r="G31" s="134">
        <v>0</v>
      </c>
      <c r="H31" s="134">
        <v>0</v>
      </c>
      <c r="I31" s="135">
        <v>0</v>
      </c>
      <c r="J31" s="109">
        <v>3.056E-2</v>
      </c>
      <c r="K31" s="13">
        <v>0</v>
      </c>
      <c r="L31" s="13">
        <v>0</v>
      </c>
      <c r="M31" s="13">
        <v>0</v>
      </c>
      <c r="N31" s="13">
        <v>0</v>
      </c>
      <c r="O31" s="110">
        <v>0</v>
      </c>
      <c r="P31" s="169">
        <v>0</v>
      </c>
      <c r="Q31" s="147">
        <v>0</v>
      </c>
    </row>
    <row r="32" spans="2:17" x14ac:dyDescent="0.25">
      <c r="B32" s="94" t="s">
        <v>60</v>
      </c>
      <c r="C32" s="78">
        <v>9100</v>
      </c>
      <c r="D32" s="141">
        <v>0</v>
      </c>
      <c r="E32" s="142">
        <v>0</v>
      </c>
      <c r="F32" s="142">
        <v>0</v>
      </c>
      <c r="G32" s="142">
        <v>0</v>
      </c>
      <c r="H32" s="142">
        <v>0</v>
      </c>
      <c r="I32" s="142">
        <v>0</v>
      </c>
      <c r="J32" s="79">
        <v>3.1099999999999999E-2</v>
      </c>
      <c r="K32" s="80">
        <v>0</v>
      </c>
      <c r="L32" s="80">
        <v>0</v>
      </c>
      <c r="M32" s="80">
        <v>0</v>
      </c>
      <c r="N32" s="80">
        <v>0</v>
      </c>
      <c r="O32" s="80">
        <v>0</v>
      </c>
      <c r="P32" s="170">
        <v>0</v>
      </c>
      <c r="Q32" s="148">
        <v>0</v>
      </c>
    </row>
    <row r="33" spans="2:17" ht="14.4" thickBot="1" x14ac:dyDescent="0.3">
      <c r="B33" s="95" t="s">
        <v>61</v>
      </c>
      <c r="C33" s="96">
        <v>9000</v>
      </c>
      <c r="D33" s="143">
        <v>0</v>
      </c>
      <c r="E33" s="137">
        <v>0</v>
      </c>
      <c r="F33" s="137">
        <v>0</v>
      </c>
      <c r="G33" s="137">
        <v>0</v>
      </c>
      <c r="H33" s="137">
        <v>0</v>
      </c>
      <c r="I33" s="137">
        <v>0</v>
      </c>
      <c r="J33" s="97">
        <v>2.009E-2</v>
      </c>
      <c r="K33" s="98">
        <v>0</v>
      </c>
      <c r="L33" s="98">
        <v>0</v>
      </c>
      <c r="M33" s="98">
        <v>0</v>
      </c>
      <c r="N33" s="98">
        <v>0</v>
      </c>
      <c r="O33" s="98">
        <v>0</v>
      </c>
      <c r="P33" s="173">
        <v>0</v>
      </c>
      <c r="Q33" s="174">
        <v>0</v>
      </c>
    </row>
    <row r="35" spans="2:17" ht="14.4" thickBot="1" x14ac:dyDescent="0.3"/>
    <row r="36" spans="2:17" ht="26.25" customHeight="1" x14ac:dyDescent="0.25">
      <c r="B36" s="100" t="s">
        <v>8</v>
      </c>
      <c r="C36" s="101"/>
      <c r="D36" s="561" t="s">
        <v>73</v>
      </c>
      <c r="E36" s="562"/>
      <c r="F36" s="562"/>
      <c r="G36" s="562"/>
      <c r="H36" s="562"/>
      <c r="I36" s="563"/>
      <c r="J36" s="564" t="s">
        <v>72</v>
      </c>
      <c r="K36" s="559"/>
      <c r="L36" s="559"/>
      <c r="M36" s="559"/>
      <c r="N36" s="559"/>
      <c r="O36" s="560"/>
      <c r="P36" s="559" t="s">
        <v>71</v>
      </c>
      <c r="Q36" s="565"/>
    </row>
    <row r="37" spans="2:17" ht="36.6" thickBot="1" x14ac:dyDescent="0.3">
      <c r="B37" s="102" t="s">
        <v>69</v>
      </c>
      <c r="C37" s="8" t="s">
        <v>68</v>
      </c>
      <c r="D37" s="103" t="s">
        <v>5</v>
      </c>
      <c r="E37" s="10" t="s">
        <v>49</v>
      </c>
      <c r="F37" s="10" t="s">
        <v>50</v>
      </c>
      <c r="G37" s="10" t="s">
        <v>51</v>
      </c>
      <c r="H37" s="10" t="s">
        <v>52</v>
      </c>
      <c r="I37" s="104" t="s">
        <v>53</v>
      </c>
      <c r="J37" s="103" t="s">
        <v>6</v>
      </c>
      <c r="K37" s="10" t="s">
        <v>44</v>
      </c>
      <c r="L37" s="10" t="s">
        <v>45</v>
      </c>
      <c r="M37" s="10" t="s">
        <v>46</v>
      </c>
      <c r="N37" s="10" t="s">
        <v>18</v>
      </c>
      <c r="O37" s="104" t="s">
        <v>19</v>
      </c>
      <c r="P37" s="9" t="s">
        <v>37</v>
      </c>
      <c r="Q37" s="8" t="s">
        <v>41</v>
      </c>
    </row>
    <row r="38" spans="2:17" ht="14.4" thickBot="1" x14ac:dyDescent="0.3">
      <c r="B38" s="87" t="s">
        <v>74</v>
      </c>
      <c r="C38" s="7"/>
      <c r="D38" s="105" t="s">
        <v>64</v>
      </c>
      <c r="E38" s="4" t="s">
        <v>64</v>
      </c>
      <c r="F38" s="4" t="s">
        <v>64</v>
      </c>
      <c r="G38" s="4" t="s">
        <v>64</v>
      </c>
      <c r="H38" s="4" t="s">
        <v>64</v>
      </c>
      <c r="I38" s="106" t="s">
        <v>64</v>
      </c>
      <c r="J38" s="105" t="s">
        <v>7</v>
      </c>
      <c r="K38" s="4" t="s">
        <v>7</v>
      </c>
      <c r="L38" s="4" t="s">
        <v>7</v>
      </c>
      <c r="M38" s="4" t="s">
        <v>7</v>
      </c>
      <c r="N38" s="4" t="s">
        <v>7</v>
      </c>
      <c r="O38" s="106" t="s">
        <v>7</v>
      </c>
      <c r="P38" s="175" t="s">
        <v>12</v>
      </c>
      <c r="Q38" s="113" t="s">
        <v>12</v>
      </c>
    </row>
    <row r="39" spans="2:17" x14ac:dyDescent="0.25">
      <c r="B39" s="89" t="s">
        <v>40</v>
      </c>
      <c r="C39" s="17">
        <v>3600</v>
      </c>
      <c r="D39" s="130">
        <v>0.188</v>
      </c>
      <c r="E39" s="131">
        <v>0</v>
      </c>
      <c r="F39" s="131">
        <v>0</v>
      </c>
      <c r="G39" s="131">
        <v>0</v>
      </c>
      <c r="H39" s="131">
        <v>0</v>
      </c>
      <c r="I39" s="132">
        <v>0</v>
      </c>
      <c r="J39" s="107">
        <v>4.5799999999999999E-3</v>
      </c>
      <c r="K39" s="2">
        <v>0</v>
      </c>
      <c r="L39" s="2">
        <v>0</v>
      </c>
      <c r="M39" s="2">
        <v>0</v>
      </c>
      <c r="N39" s="2">
        <v>0</v>
      </c>
      <c r="O39" s="108">
        <v>0</v>
      </c>
      <c r="P39" s="169">
        <v>0</v>
      </c>
      <c r="Q39" s="147">
        <v>1.0309999999999999</v>
      </c>
    </row>
    <row r="40" spans="2:17" x14ac:dyDescent="0.25">
      <c r="B40" s="90" t="s">
        <v>47</v>
      </c>
      <c r="C40" s="18">
        <v>3800</v>
      </c>
      <c r="D40" s="133">
        <v>0.188</v>
      </c>
      <c r="E40" s="134">
        <v>0</v>
      </c>
      <c r="F40" s="134">
        <v>0</v>
      </c>
      <c r="G40" s="134">
        <v>0</v>
      </c>
      <c r="H40" s="134">
        <v>0</v>
      </c>
      <c r="I40" s="135">
        <v>0</v>
      </c>
      <c r="J40" s="109">
        <v>3.3800000000000002E-3</v>
      </c>
      <c r="K40" s="13">
        <v>0</v>
      </c>
      <c r="L40" s="13">
        <v>0</v>
      </c>
      <c r="M40" s="13">
        <v>0</v>
      </c>
      <c r="N40" s="13">
        <v>0</v>
      </c>
      <c r="O40" s="110">
        <v>0</v>
      </c>
      <c r="P40" s="170">
        <v>0</v>
      </c>
      <c r="Q40" s="148">
        <v>1.0309999999999999</v>
      </c>
    </row>
    <row r="41" spans="2:17" x14ac:dyDescent="0.25">
      <c r="B41" s="90" t="s">
        <v>48</v>
      </c>
      <c r="C41" s="18">
        <v>6000</v>
      </c>
      <c r="D41" s="133">
        <v>0</v>
      </c>
      <c r="E41" s="134">
        <v>0.188</v>
      </c>
      <c r="F41" s="134">
        <v>0.22500000000000001</v>
      </c>
      <c r="G41" s="134">
        <v>0.26300000000000001</v>
      </c>
      <c r="H41" s="134">
        <v>0.30099999999999999</v>
      </c>
      <c r="I41" s="135">
        <v>0.33900000000000002</v>
      </c>
      <c r="J41" s="109">
        <v>9.4800000000000006E-3</v>
      </c>
      <c r="K41" s="13">
        <v>0</v>
      </c>
      <c r="L41" s="13">
        <v>0</v>
      </c>
      <c r="M41" s="13">
        <v>0</v>
      </c>
      <c r="N41" s="13">
        <v>0</v>
      </c>
      <c r="O41" s="110">
        <v>0</v>
      </c>
      <c r="P41" s="170">
        <v>0</v>
      </c>
      <c r="Q41" s="148">
        <v>0</v>
      </c>
    </row>
    <row r="42" spans="2:17" x14ac:dyDescent="0.25">
      <c r="B42" s="90" t="s">
        <v>43</v>
      </c>
      <c r="C42" s="18">
        <v>6800</v>
      </c>
      <c r="D42" s="133">
        <v>0</v>
      </c>
      <c r="E42" s="134">
        <v>0.188</v>
      </c>
      <c r="F42" s="134">
        <v>0.22500000000000001</v>
      </c>
      <c r="G42" s="134">
        <v>0.26300000000000001</v>
      </c>
      <c r="H42" s="134">
        <v>0.30099999999999999</v>
      </c>
      <c r="I42" s="135">
        <v>0.33900000000000002</v>
      </c>
      <c r="J42" s="109">
        <v>0</v>
      </c>
      <c r="K42" s="13">
        <v>5.9300000000000004E-3</v>
      </c>
      <c r="L42" s="13">
        <v>2.7720000000000002E-2</v>
      </c>
      <c r="M42" s="13">
        <v>2.5799999999999998E-3</v>
      </c>
      <c r="N42" s="13">
        <v>0</v>
      </c>
      <c r="O42" s="110">
        <v>0</v>
      </c>
      <c r="P42" s="170">
        <v>0</v>
      </c>
      <c r="Q42" s="148">
        <v>0</v>
      </c>
    </row>
    <row r="43" spans="2:17" x14ac:dyDescent="0.25">
      <c r="B43" s="90" t="s">
        <v>476</v>
      </c>
      <c r="C43" s="18">
        <v>7100</v>
      </c>
      <c r="D43" s="133">
        <v>0</v>
      </c>
      <c r="E43" s="134">
        <v>0</v>
      </c>
      <c r="F43" s="134">
        <v>0</v>
      </c>
      <c r="G43" s="134">
        <v>0</v>
      </c>
      <c r="H43" s="134">
        <v>0</v>
      </c>
      <c r="I43" s="135">
        <v>0</v>
      </c>
      <c r="J43" s="109">
        <v>2.3400000000000001E-3</v>
      </c>
      <c r="K43" s="13">
        <v>0</v>
      </c>
      <c r="L43" s="13">
        <v>0</v>
      </c>
      <c r="M43" s="13">
        <v>0</v>
      </c>
      <c r="N43" s="13">
        <v>0</v>
      </c>
      <c r="O43" s="110">
        <v>0</v>
      </c>
      <c r="P43" s="170">
        <v>1.0309999999999999</v>
      </c>
      <c r="Q43" s="148">
        <v>0</v>
      </c>
    </row>
    <row r="44" spans="2:17" x14ac:dyDescent="0.25">
      <c r="B44" s="90" t="s">
        <v>38</v>
      </c>
      <c r="C44" s="18">
        <v>8500</v>
      </c>
      <c r="D44" s="133">
        <v>0.188</v>
      </c>
      <c r="E44" s="134">
        <v>0</v>
      </c>
      <c r="F44" s="134">
        <v>0</v>
      </c>
      <c r="G44" s="134">
        <v>0</v>
      </c>
      <c r="H44" s="134">
        <v>0</v>
      </c>
      <c r="I44" s="135">
        <v>0</v>
      </c>
      <c r="J44" s="109">
        <v>9.4800000000000006E-3</v>
      </c>
      <c r="K44" s="13">
        <v>0</v>
      </c>
      <c r="L44" s="13">
        <v>0</v>
      </c>
      <c r="M44" s="13">
        <v>0</v>
      </c>
      <c r="N44" s="13">
        <v>0</v>
      </c>
      <c r="O44" s="110">
        <v>0</v>
      </c>
      <c r="P44" s="170">
        <v>0</v>
      </c>
      <c r="Q44" s="148">
        <v>0</v>
      </c>
    </row>
    <row r="45" spans="2:17" ht="14.4" thickBot="1" x14ac:dyDescent="0.3">
      <c r="B45" s="91" t="s">
        <v>39</v>
      </c>
      <c r="C45" s="73">
        <v>8800</v>
      </c>
      <c r="D45" s="136">
        <v>0.19800000000000001</v>
      </c>
      <c r="E45" s="137">
        <v>0</v>
      </c>
      <c r="F45" s="137">
        <v>0</v>
      </c>
      <c r="G45" s="137">
        <v>0</v>
      </c>
      <c r="H45" s="137">
        <v>0</v>
      </c>
      <c r="I45" s="138">
        <v>0</v>
      </c>
      <c r="J45" s="111">
        <v>0</v>
      </c>
      <c r="K45" s="98">
        <v>0</v>
      </c>
      <c r="L45" s="98">
        <v>0</v>
      </c>
      <c r="M45" s="98">
        <v>0</v>
      </c>
      <c r="N45" s="98">
        <v>2.3500000000000001E-3</v>
      </c>
      <c r="O45" s="112">
        <v>1.848E-2</v>
      </c>
      <c r="P45" s="171">
        <v>0</v>
      </c>
      <c r="Q45" s="172">
        <v>0</v>
      </c>
    </row>
    <row r="46" spans="2:17" ht="14.4" thickBot="1" x14ac:dyDescent="0.3">
      <c r="B46" s="92" t="s">
        <v>75</v>
      </c>
      <c r="C46" s="82"/>
      <c r="D46" s="139"/>
      <c r="E46" s="140"/>
      <c r="F46" s="139"/>
      <c r="G46" s="139"/>
      <c r="H46" s="139"/>
      <c r="I46" s="139"/>
      <c r="J46" s="83"/>
      <c r="K46" s="83"/>
      <c r="L46" s="83"/>
      <c r="M46" s="83"/>
      <c r="N46" s="83"/>
      <c r="O46" s="83"/>
      <c r="P46" s="139"/>
      <c r="Q46" s="93"/>
    </row>
    <row r="47" spans="2:17" x14ac:dyDescent="0.25">
      <c r="B47" s="90" t="s">
        <v>42</v>
      </c>
      <c r="C47" s="18">
        <v>5700</v>
      </c>
      <c r="D47" s="133">
        <v>9.4E-2</v>
      </c>
      <c r="E47" s="134">
        <v>0</v>
      </c>
      <c r="F47" s="134">
        <v>0</v>
      </c>
      <c r="G47" s="134">
        <v>0</v>
      </c>
      <c r="H47" s="134">
        <v>0</v>
      </c>
      <c r="I47" s="135">
        <v>0</v>
      </c>
      <c r="J47" s="109">
        <v>1.0800000000000001E-2</v>
      </c>
      <c r="K47" s="13">
        <v>0</v>
      </c>
      <c r="L47" s="13">
        <v>0</v>
      </c>
      <c r="M47" s="13">
        <v>0</v>
      </c>
      <c r="N47" s="13">
        <v>0</v>
      </c>
      <c r="O47" s="110">
        <v>0</v>
      </c>
      <c r="P47" s="170">
        <v>0</v>
      </c>
      <c r="Q47" s="148">
        <v>0</v>
      </c>
    </row>
    <row r="48" spans="2:17" x14ac:dyDescent="0.25">
      <c r="B48" s="94" t="s">
        <v>60</v>
      </c>
      <c r="C48" s="78">
        <v>9100</v>
      </c>
      <c r="D48" s="141">
        <v>0</v>
      </c>
      <c r="E48" s="142">
        <v>0</v>
      </c>
      <c r="F48" s="142">
        <v>0</v>
      </c>
      <c r="G48" s="142">
        <v>0</v>
      </c>
      <c r="H48" s="142">
        <v>0</v>
      </c>
      <c r="I48" s="142">
        <v>0</v>
      </c>
      <c r="J48" s="79">
        <v>1.115E-2</v>
      </c>
      <c r="K48" s="80">
        <v>0</v>
      </c>
      <c r="L48" s="80">
        <v>0</v>
      </c>
      <c r="M48" s="80">
        <v>0</v>
      </c>
      <c r="N48" s="80">
        <v>0</v>
      </c>
      <c r="O48" s="80">
        <v>0</v>
      </c>
      <c r="P48" s="170">
        <v>0</v>
      </c>
      <c r="Q48" s="148">
        <v>0</v>
      </c>
    </row>
    <row r="49" spans="2:17" ht="14.4" thickBot="1" x14ac:dyDescent="0.3">
      <c r="B49" s="95" t="s">
        <v>61</v>
      </c>
      <c r="C49" s="96">
        <v>9000</v>
      </c>
      <c r="D49" s="143">
        <v>0</v>
      </c>
      <c r="E49" s="137">
        <v>0</v>
      </c>
      <c r="F49" s="137">
        <v>0</v>
      </c>
      <c r="G49" s="137">
        <v>0</v>
      </c>
      <c r="H49" s="137">
        <v>0</v>
      </c>
      <c r="I49" s="137">
        <v>0</v>
      </c>
      <c r="J49" s="97">
        <v>1.115E-2</v>
      </c>
      <c r="K49" s="98">
        <v>0</v>
      </c>
      <c r="L49" s="98">
        <v>0</v>
      </c>
      <c r="M49" s="98">
        <v>0</v>
      </c>
      <c r="N49" s="98">
        <v>0</v>
      </c>
      <c r="O49" s="98">
        <v>0</v>
      </c>
      <c r="P49" s="173">
        <v>0</v>
      </c>
      <c r="Q49" s="174">
        <v>0</v>
      </c>
    </row>
    <row r="51" spans="2:17" ht="14.4" thickBot="1" x14ac:dyDescent="0.3"/>
    <row r="52" spans="2:17" ht="26.25" customHeight="1" x14ac:dyDescent="0.25">
      <c r="B52" s="100" t="s">
        <v>13</v>
      </c>
      <c r="C52" s="101"/>
      <c r="D52" s="561" t="s">
        <v>73</v>
      </c>
      <c r="E52" s="562"/>
      <c r="F52" s="562"/>
      <c r="G52" s="562"/>
      <c r="H52" s="562"/>
      <c r="I52" s="563"/>
      <c r="J52" s="564" t="s">
        <v>72</v>
      </c>
      <c r="K52" s="559"/>
      <c r="L52" s="559"/>
      <c r="M52" s="559"/>
      <c r="N52" s="559"/>
      <c r="O52" s="560"/>
      <c r="P52" s="559" t="s">
        <v>71</v>
      </c>
      <c r="Q52" s="565"/>
    </row>
    <row r="53" spans="2:17" ht="36.6" thickBot="1" x14ac:dyDescent="0.3">
      <c r="B53" s="102" t="s">
        <v>69</v>
      </c>
      <c r="C53" s="8" t="s">
        <v>68</v>
      </c>
      <c r="D53" s="103" t="s">
        <v>5</v>
      </c>
      <c r="E53" s="10" t="s">
        <v>49</v>
      </c>
      <c r="F53" s="10" t="s">
        <v>50</v>
      </c>
      <c r="G53" s="10" t="s">
        <v>51</v>
      </c>
      <c r="H53" s="10" t="s">
        <v>52</v>
      </c>
      <c r="I53" s="104" t="s">
        <v>53</v>
      </c>
      <c r="J53" s="103" t="s">
        <v>6</v>
      </c>
      <c r="K53" s="10" t="s">
        <v>44</v>
      </c>
      <c r="L53" s="10" t="s">
        <v>45</v>
      </c>
      <c r="M53" s="10" t="s">
        <v>46</v>
      </c>
      <c r="N53" s="10" t="s">
        <v>18</v>
      </c>
      <c r="O53" s="104" t="s">
        <v>19</v>
      </c>
      <c r="P53" s="9" t="s">
        <v>37</v>
      </c>
      <c r="Q53" s="8" t="s">
        <v>41</v>
      </c>
    </row>
    <row r="54" spans="2:17" ht="14.4" thickBot="1" x14ac:dyDescent="0.3">
      <c r="B54" s="87" t="s">
        <v>65</v>
      </c>
      <c r="C54" s="7"/>
      <c r="D54" s="105" t="s">
        <v>64</v>
      </c>
      <c r="E54" s="4" t="s">
        <v>64</v>
      </c>
      <c r="F54" s="4" t="s">
        <v>64</v>
      </c>
      <c r="G54" s="4" t="s">
        <v>64</v>
      </c>
      <c r="H54" s="4" t="s">
        <v>64</v>
      </c>
      <c r="I54" s="106" t="s">
        <v>64</v>
      </c>
      <c r="J54" s="105" t="s">
        <v>7</v>
      </c>
      <c r="K54" s="4" t="s">
        <v>7</v>
      </c>
      <c r="L54" s="4" t="s">
        <v>7</v>
      </c>
      <c r="M54" s="4" t="s">
        <v>7</v>
      </c>
      <c r="N54" s="4" t="s">
        <v>7</v>
      </c>
      <c r="O54" s="106" t="s">
        <v>7</v>
      </c>
      <c r="P54" s="175" t="s">
        <v>12</v>
      </c>
      <c r="Q54" s="113" t="s">
        <v>12</v>
      </c>
    </row>
    <row r="55" spans="2:17" x14ac:dyDescent="0.25">
      <c r="B55" s="89" t="s">
        <v>40</v>
      </c>
      <c r="C55" s="17">
        <v>3600</v>
      </c>
      <c r="D55" s="130">
        <v>5.0000000000000001E-3</v>
      </c>
      <c r="E55" s="131">
        <v>0</v>
      </c>
      <c r="F55" s="131">
        <v>0</v>
      </c>
      <c r="G55" s="131">
        <v>0</v>
      </c>
      <c r="H55" s="131">
        <v>0</v>
      </c>
      <c r="I55" s="132">
        <v>0</v>
      </c>
      <c r="J55" s="107">
        <v>3.31E-3</v>
      </c>
      <c r="K55" s="2">
        <v>0</v>
      </c>
      <c r="L55" s="2">
        <v>0</v>
      </c>
      <c r="M55" s="2">
        <v>0</v>
      </c>
      <c r="N55" s="2">
        <v>0</v>
      </c>
      <c r="O55" s="108">
        <v>0</v>
      </c>
      <c r="P55" s="169">
        <v>0</v>
      </c>
      <c r="Q55" s="147">
        <v>0</v>
      </c>
    </row>
    <row r="56" spans="2:17" x14ac:dyDescent="0.25">
      <c r="B56" s="90" t="s">
        <v>47</v>
      </c>
      <c r="C56" s="18">
        <v>3800</v>
      </c>
      <c r="D56" s="133">
        <v>5.0000000000000001E-3</v>
      </c>
      <c r="E56" s="134">
        <v>0</v>
      </c>
      <c r="F56" s="134">
        <v>0</v>
      </c>
      <c r="G56" s="134">
        <v>0</v>
      </c>
      <c r="H56" s="134">
        <v>0</v>
      </c>
      <c r="I56" s="135">
        <v>0</v>
      </c>
      <c r="J56" s="109">
        <v>3.31E-3</v>
      </c>
      <c r="K56" s="13">
        <v>0</v>
      </c>
      <c r="L56" s="13">
        <v>0</v>
      </c>
      <c r="M56" s="13">
        <v>0</v>
      </c>
      <c r="N56" s="13">
        <v>0</v>
      </c>
      <c r="O56" s="110">
        <v>0</v>
      </c>
      <c r="P56" s="170">
        <v>0</v>
      </c>
      <c r="Q56" s="148">
        <v>0</v>
      </c>
    </row>
    <row r="57" spans="2:17" x14ac:dyDescent="0.25">
      <c r="B57" s="90" t="s">
        <v>48</v>
      </c>
      <c r="C57" s="18">
        <v>6000</v>
      </c>
      <c r="D57" s="133">
        <v>0</v>
      </c>
      <c r="E57" s="134">
        <v>5.0000000000000001E-3</v>
      </c>
      <c r="F57" s="134">
        <v>5.0000000000000001E-3</v>
      </c>
      <c r="G57" s="134">
        <v>5.0000000000000001E-3</v>
      </c>
      <c r="H57" s="134">
        <v>5.0000000000000001E-3</v>
      </c>
      <c r="I57" s="135">
        <v>5.0000000000000001E-3</v>
      </c>
      <c r="J57" s="109">
        <v>3.31E-3</v>
      </c>
      <c r="K57" s="13">
        <v>0</v>
      </c>
      <c r="L57" s="13">
        <v>0</v>
      </c>
      <c r="M57" s="13">
        <v>0</v>
      </c>
      <c r="N57" s="13">
        <v>0</v>
      </c>
      <c r="O57" s="110">
        <v>0</v>
      </c>
      <c r="P57" s="170">
        <v>0</v>
      </c>
      <c r="Q57" s="148">
        <v>0</v>
      </c>
    </row>
    <row r="58" spans="2:17" x14ac:dyDescent="0.25">
      <c r="B58" s="90" t="s">
        <v>43</v>
      </c>
      <c r="C58" s="18">
        <v>6800</v>
      </c>
      <c r="D58" s="133">
        <v>0</v>
      </c>
      <c r="E58" s="134">
        <v>5.0000000000000001E-3</v>
      </c>
      <c r="F58" s="134">
        <v>5.0000000000000001E-3</v>
      </c>
      <c r="G58" s="134">
        <v>5.0000000000000001E-3</v>
      </c>
      <c r="H58" s="134">
        <v>5.0000000000000001E-3</v>
      </c>
      <c r="I58" s="135">
        <v>5.0000000000000001E-3</v>
      </c>
      <c r="J58" s="109">
        <v>0</v>
      </c>
      <c r="K58" s="13">
        <v>3.31E-3</v>
      </c>
      <c r="L58" s="13">
        <v>3.31E-3</v>
      </c>
      <c r="M58" s="13">
        <v>3.31E-3</v>
      </c>
      <c r="N58" s="13">
        <v>0</v>
      </c>
      <c r="O58" s="110">
        <v>0</v>
      </c>
      <c r="P58" s="170">
        <v>0</v>
      </c>
      <c r="Q58" s="148">
        <v>0</v>
      </c>
    </row>
    <row r="59" spans="2:17" x14ac:dyDescent="0.25">
      <c r="B59" s="90" t="s">
        <v>476</v>
      </c>
      <c r="C59" s="18">
        <v>7100</v>
      </c>
      <c r="D59" s="133">
        <v>5.0000000000000001E-3</v>
      </c>
      <c r="E59" s="134">
        <v>0</v>
      </c>
      <c r="F59" s="134">
        <v>0</v>
      </c>
      <c r="G59" s="134">
        <v>0</v>
      </c>
      <c r="H59" s="134">
        <v>0</v>
      </c>
      <c r="I59" s="135">
        <v>0</v>
      </c>
      <c r="J59" s="109">
        <v>3.31E-3</v>
      </c>
      <c r="K59" s="13">
        <v>0</v>
      </c>
      <c r="L59" s="13">
        <v>0</v>
      </c>
      <c r="M59" s="13">
        <v>0</v>
      </c>
      <c r="N59" s="13">
        <v>0</v>
      </c>
      <c r="O59" s="110">
        <v>0</v>
      </c>
      <c r="P59" s="170">
        <v>0</v>
      </c>
      <c r="Q59" s="148">
        <v>0</v>
      </c>
    </row>
    <row r="60" spans="2:17" x14ac:dyDescent="0.25">
      <c r="B60" s="90" t="s">
        <v>38</v>
      </c>
      <c r="C60" s="18">
        <v>8500</v>
      </c>
      <c r="D60" s="133">
        <v>5.0000000000000001E-3</v>
      </c>
      <c r="E60" s="134">
        <v>0</v>
      </c>
      <c r="F60" s="134">
        <v>0</v>
      </c>
      <c r="G60" s="134">
        <v>0</v>
      </c>
      <c r="H60" s="134">
        <v>0</v>
      </c>
      <c r="I60" s="135">
        <v>0</v>
      </c>
      <c r="J60" s="109">
        <v>3.31E-3</v>
      </c>
      <c r="K60" s="13">
        <v>0</v>
      </c>
      <c r="L60" s="13">
        <v>0</v>
      </c>
      <c r="M60" s="13">
        <v>0</v>
      </c>
      <c r="N60" s="13">
        <v>0</v>
      </c>
      <c r="O60" s="110">
        <v>0</v>
      </c>
      <c r="P60" s="170">
        <v>0</v>
      </c>
      <c r="Q60" s="148">
        <v>0</v>
      </c>
    </row>
    <row r="61" spans="2:17" ht="14.4" thickBot="1" x14ac:dyDescent="0.3">
      <c r="B61" s="91" t="s">
        <v>39</v>
      </c>
      <c r="C61" s="73">
        <v>8800</v>
      </c>
      <c r="D61" s="136">
        <v>5.0000000000000001E-3</v>
      </c>
      <c r="E61" s="137">
        <v>0</v>
      </c>
      <c r="F61" s="137">
        <v>0</v>
      </c>
      <c r="G61" s="137">
        <v>0</v>
      </c>
      <c r="H61" s="137">
        <v>0</v>
      </c>
      <c r="I61" s="138">
        <v>0</v>
      </c>
      <c r="J61" s="111">
        <v>0</v>
      </c>
      <c r="K61" s="98">
        <v>0</v>
      </c>
      <c r="L61" s="98">
        <v>0</v>
      </c>
      <c r="M61" s="98">
        <v>0</v>
      </c>
      <c r="N61" s="98">
        <v>3.31E-3</v>
      </c>
      <c r="O61" s="112">
        <v>3.31E-3</v>
      </c>
      <c r="P61" s="171">
        <v>0</v>
      </c>
      <c r="Q61" s="172">
        <v>0</v>
      </c>
    </row>
    <row r="62" spans="2:17" ht="14.4" thickBot="1" x14ac:dyDescent="0.3">
      <c r="B62" s="92" t="s">
        <v>75</v>
      </c>
      <c r="C62" s="82"/>
      <c r="D62" s="139"/>
      <c r="E62" s="140"/>
      <c r="F62" s="139"/>
      <c r="G62" s="139"/>
      <c r="H62" s="139"/>
      <c r="I62" s="139"/>
      <c r="J62" s="83"/>
      <c r="K62" s="83"/>
      <c r="L62" s="83"/>
      <c r="M62" s="83"/>
      <c r="N62" s="83"/>
      <c r="O62" s="83"/>
      <c r="P62" s="139"/>
      <c r="Q62" s="93"/>
    </row>
    <row r="63" spans="2:17" x14ac:dyDescent="0.25">
      <c r="B63" s="90" t="s">
        <v>42</v>
      </c>
      <c r="C63" s="18">
        <v>5700</v>
      </c>
      <c r="D63" s="133">
        <v>5.0000000000000001E-3</v>
      </c>
      <c r="E63" s="134">
        <v>0</v>
      </c>
      <c r="F63" s="134">
        <v>0</v>
      </c>
      <c r="G63" s="134">
        <v>0</v>
      </c>
      <c r="H63" s="134">
        <v>0</v>
      </c>
      <c r="I63" s="135">
        <v>0</v>
      </c>
      <c r="J63" s="109">
        <v>3.31E-3</v>
      </c>
      <c r="K63" s="13">
        <v>0</v>
      </c>
      <c r="L63" s="13">
        <v>0</v>
      </c>
      <c r="M63" s="13">
        <v>0</v>
      </c>
      <c r="N63" s="13">
        <v>0</v>
      </c>
      <c r="O63" s="110">
        <v>0</v>
      </c>
      <c r="P63" s="170">
        <v>0</v>
      </c>
      <c r="Q63" s="148">
        <v>0</v>
      </c>
    </row>
    <row r="64" spans="2:17" x14ac:dyDescent="0.25">
      <c r="B64" s="94" t="s">
        <v>60</v>
      </c>
      <c r="C64" s="78">
        <v>9100</v>
      </c>
      <c r="D64" s="141">
        <v>0</v>
      </c>
      <c r="E64" s="142">
        <v>0</v>
      </c>
      <c r="F64" s="142">
        <v>0</v>
      </c>
      <c r="G64" s="142">
        <v>0</v>
      </c>
      <c r="H64" s="142">
        <v>0</v>
      </c>
      <c r="I64" s="142">
        <v>0</v>
      </c>
      <c r="J64" s="79">
        <v>3.31E-3</v>
      </c>
      <c r="K64" s="80">
        <v>0</v>
      </c>
      <c r="L64" s="80">
        <v>0</v>
      </c>
      <c r="M64" s="80">
        <v>0</v>
      </c>
      <c r="N64" s="80">
        <v>0</v>
      </c>
      <c r="O64" s="80">
        <v>0</v>
      </c>
      <c r="P64" s="170">
        <v>0</v>
      </c>
      <c r="Q64" s="148">
        <v>0</v>
      </c>
    </row>
    <row r="65" spans="2:17" ht="14.4" thickBot="1" x14ac:dyDescent="0.3">
      <c r="B65" s="95" t="s">
        <v>61</v>
      </c>
      <c r="C65" s="96">
        <v>9000</v>
      </c>
      <c r="D65" s="143">
        <v>0</v>
      </c>
      <c r="E65" s="137">
        <v>0</v>
      </c>
      <c r="F65" s="137">
        <v>0</v>
      </c>
      <c r="G65" s="137">
        <v>0</v>
      </c>
      <c r="H65" s="137">
        <v>0</v>
      </c>
      <c r="I65" s="137">
        <v>0</v>
      </c>
      <c r="J65" s="97">
        <v>3.31E-3</v>
      </c>
      <c r="K65" s="98">
        <v>0</v>
      </c>
      <c r="L65" s="98">
        <v>0</v>
      </c>
      <c r="M65" s="98">
        <v>0</v>
      </c>
      <c r="N65" s="98">
        <v>0</v>
      </c>
      <c r="O65" s="98">
        <v>0</v>
      </c>
      <c r="P65" s="173">
        <v>0</v>
      </c>
      <c r="Q65" s="174">
        <v>0</v>
      </c>
    </row>
  </sheetData>
  <mergeCells count="12">
    <mergeCell ref="D52:I52"/>
    <mergeCell ref="J52:O52"/>
    <mergeCell ref="P52:Q52"/>
    <mergeCell ref="J4:O4"/>
    <mergeCell ref="D4:I4"/>
    <mergeCell ref="P4:Q4"/>
    <mergeCell ref="D20:I20"/>
    <mergeCell ref="J20:O20"/>
    <mergeCell ref="P20:Q20"/>
    <mergeCell ref="D36:I36"/>
    <mergeCell ref="J36:O36"/>
    <mergeCell ref="P36:Q36"/>
  </mergeCells>
  <conditionalFormatting sqref="D55:Q61 D63:Q63 D39:Q45 D47:Q47 D23:Q29 D7:Q13 D15:Q15 D31:Q31">
    <cfRule type="cellIs" dxfId="54" priority="146" operator="equal">
      <formula>0</formula>
    </cfRule>
  </conditionalFormatting>
  <conditionalFormatting sqref="Q17 J16:O17">
    <cfRule type="cellIs" dxfId="53" priority="119" operator="equal">
      <formula>0</formula>
    </cfRule>
  </conditionalFormatting>
  <conditionalFormatting sqref="P17">
    <cfRule type="cellIs" dxfId="52" priority="118" operator="equal">
      <formula>0</formula>
    </cfRule>
  </conditionalFormatting>
  <conditionalFormatting sqref="E16:H17">
    <cfRule type="cellIs" dxfId="51" priority="117" operator="equal">
      <formula>0</formula>
    </cfRule>
  </conditionalFormatting>
  <conditionalFormatting sqref="D16:D17">
    <cfRule type="cellIs" dxfId="50" priority="116" operator="equal">
      <formula>0</formula>
    </cfRule>
  </conditionalFormatting>
  <conditionalFormatting sqref="I16:I17">
    <cfRule type="cellIs" dxfId="49" priority="115" operator="equal">
      <formula>0</formula>
    </cfRule>
  </conditionalFormatting>
  <conditionalFormatting sqref="J32:O33">
    <cfRule type="cellIs" dxfId="48" priority="52" operator="equal">
      <formula>0</formula>
    </cfRule>
  </conditionalFormatting>
  <conditionalFormatting sqref="E32:H33">
    <cfRule type="cellIs" dxfId="47" priority="50" operator="equal">
      <formula>0</formula>
    </cfRule>
  </conditionalFormatting>
  <conditionalFormatting sqref="D32:D33">
    <cfRule type="cellIs" dxfId="46" priority="49" operator="equal">
      <formula>0</formula>
    </cfRule>
  </conditionalFormatting>
  <conditionalFormatting sqref="I32:I33">
    <cfRule type="cellIs" dxfId="45" priority="48" operator="equal">
      <formula>0</formula>
    </cfRule>
  </conditionalFormatting>
  <conditionalFormatting sqref="J48:O49">
    <cfRule type="cellIs" dxfId="44" priority="42" operator="equal">
      <formula>0</formula>
    </cfRule>
  </conditionalFormatting>
  <conditionalFormatting sqref="E48:H49">
    <cfRule type="cellIs" dxfId="43" priority="40" operator="equal">
      <formula>0</formula>
    </cfRule>
  </conditionalFormatting>
  <conditionalFormatting sqref="D48:D49">
    <cfRule type="cellIs" dxfId="42" priority="39" operator="equal">
      <formula>0</formula>
    </cfRule>
  </conditionalFormatting>
  <conditionalFormatting sqref="I48:I49">
    <cfRule type="cellIs" dxfId="41" priority="38" operator="equal">
      <formula>0</formula>
    </cfRule>
  </conditionalFormatting>
  <conditionalFormatting sqref="J64:O65">
    <cfRule type="cellIs" dxfId="40" priority="32" operator="equal">
      <formula>0</formula>
    </cfRule>
  </conditionalFormatting>
  <conditionalFormatting sqref="E64:H65">
    <cfRule type="cellIs" dxfId="39" priority="30" operator="equal">
      <formula>0</formula>
    </cfRule>
  </conditionalFormatting>
  <conditionalFormatting sqref="D64:D65">
    <cfRule type="cellIs" dxfId="38" priority="29" operator="equal">
      <formula>0</formula>
    </cfRule>
  </conditionalFormatting>
  <conditionalFormatting sqref="I64:I65">
    <cfRule type="cellIs" dxfId="37" priority="28" operator="equal">
      <formula>0</formula>
    </cfRule>
  </conditionalFormatting>
  <conditionalFormatting sqref="Q33">
    <cfRule type="cellIs" dxfId="36" priority="25" operator="equal">
      <formula>0</formula>
    </cfRule>
  </conditionalFormatting>
  <conditionalFormatting sqref="P33">
    <cfRule type="cellIs" dxfId="35" priority="24" operator="equal">
      <formula>0</formula>
    </cfRule>
  </conditionalFormatting>
  <conditionalFormatting sqref="Q49">
    <cfRule type="cellIs" dxfId="34" priority="21" operator="equal">
      <formula>0</formula>
    </cfRule>
  </conditionalFormatting>
  <conditionalFormatting sqref="P49">
    <cfRule type="cellIs" dxfId="33" priority="20" operator="equal">
      <formula>0</formula>
    </cfRule>
  </conditionalFormatting>
  <conditionalFormatting sqref="Q65">
    <cfRule type="cellIs" dxfId="32" priority="17" operator="equal">
      <formula>0</formula>
    </cfRule>
  </conditionalFormatting>
  <conditionalFormatting sqref="P65">
    <cfRule type="cellIs" dxfId="31" priority="16" operator="equal">
      <formula>0</formula>
    </cfRule>
  </conditionalFormatting>
  <conditionalFormatting sqref="P16:Q16">
    <cfRule type="cellIs" dxfId="30" priority="13" operator="equal">
      <formula>0</formula>
    </cfRule>
  </conditionalFormatting>
  <conditionalFormatting sqref="P32:Q32">
    <cfRule type="cellIs" dxfId="29" priority="12" operator="equal">
      <formula>0</formula>
    </cfRule>
  </conditionalFormatting>
  <conditionalFormatting sqref="P48:Q48">
    <cfRule type="cellIs" dxfId="28" priority="11" operator="equal">
      <formula>0</formula>
    </cfRule>
  </conditionalFormatting>
  <conditionalFormatting sqref="P64:Q64">
    <cfRule type="cellIs" dxfId="27" priority="10" operator="equal">
      <formula>0</formula>
    </cfRule>
  </conditionalFormatting>
  <printOptions horizontalCentered="1"/>
  <pageMargins left="0.25" right="0.25" top="0.75" bottom="0.75" header="0.3" footer="0.3"/>
  <pageSetup paperSize="9" scale="46" fitToHeight="0" orientation="portrait" r:id="rId1"/>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FE8BA-7CBE-4B0F-BBAC-D3EEA09E3AF5}">
  <sheetPr>
    <pageSetUpPr fitToPage="1"/>
  </sheetPr>
  <dimension ref="A1:I53"/>
  <sheetViews>
    <sheetView showGridLines="0" zoomScale="80" zoomScaleNormal="80" workbookViewId="0">
      <pane ySplit="2" topLeftCell="A3" activePane="bottomLeft" state="frozen"/>
      <selection pane="bottomLeft"/>
    </sheetView>
  </sheetViews>
  <sheetFormatPr defaultColWidth="9.109375" defaultRowHeight="13.8" x14ac:dyDescent="0.25"/>
  <cols>
    <col min="1" max="1" width="3.6640625" style="128" customWidth="1"/>
    <col min="2" max="2" width="40.6640625" style="128" customWidth="1"/>
    <col min="3" max="3" width="10.109375" style="127" customWidth="1"/>
    <col min="4" max="8" width="13.6640625" style="128" customWidth="1"/>
    <col min="9" max="9" width="11" style="128" customWidth="1"/>
    <col min="10" max="16384" width="9.109375" style="128"/>
  </cols>
  <sheetData>
    <row r="1" spans="1:9" ht="15.6" x14ac:dyDescent="0.25">
      <c r="B1" s="11" t="s">
        <v>526</v>
      </c>
    </row>
    <row r="2" spans="1:9" ht="15.6" x14ac:dyDescent="0.25">
      <c r="B2" s="11" t="s">
        <v>509</v>
      </c>
    </row>
    <row r="3" spans="1:9" ht="14.4" thickBot="1" x14ac:dyDescent="0.3"/>
    <row r="4" spans="1:9" ht="24.6" x14ac:dyDescent="0.25">
      <c r="B4" s="383" t="s">
        <v>14</v>
      </c>
      <c r="C4" s="384"/>
      <c r="D4" s="385" t="s">
        <v>73</v>
      </c>
      <c r="E4" s="385" t="s">
        <v>72</v>
      </c>
      <c r="F4" s="566" t="s">
        <v>71</v>
      </c>
      <c r="G4" s="567"/>
      <c r="H4" s="568"/>
    </row>
    <row r="5" spans="1:9" s="257" customFormat="1" ht="24.6" thickBot="1" x14ac:dyDescent="0.3">
      <c r="A5" s="128"/>
      <c r="B5" s="402" t="s">
        <v>69</v>
      </c>
      <c r="C5" s="407" t="s">
        <v>68</v>
      </c>
      <c r="D5" s="386" t="s">
        <v>5</v>
      </c>
      <c r="E5" s="386" t="s">
        <v>6</v>
      </c>
      <c r="F5" s="387" t="s">
        <v>23</v>
      </c>
      <c r="G5" s="388" t="s">
        <v>22</v>
      </c>
      <c r="H5" s="389" t="s">
        <v>4</v>
      </c>
    </row>
    <row r="6" spans="1:9" s="257" customFormat="1" ht="14.4" thickBot="1" x14ac:dyDescent="0.3">
      <c r="A6" s="128"/>
      <c r="B6" s="390" t="s">
        <v>76</v>
      </c>
      <c r="C6" s="391"/>
      <c r="D6" s="392" t="s">
        <v>64</v>
      </c>
      <c r="E6" s="393" t="s">
        <v>7</v>
      </c>
      <c r="F6" s="394" t="s">
        <v>17</v>
      </c>
      <c r="G6" s="395" t="s">
        <v>17</v>
      </c>
      <c r="H6" s="396" t="s">
        <v>17</v>
      </c>
    </row>
    <row r="7" spans="1:9" s="257" customFormat="1" ht="14.25" customHeight="1" x14ac:dyDescent="0.25">
      <c r="A7" s="128"/>
      <c r="B7" s="403" t="s">
        <v>34</v>
      </c>
      <c r="C7" s="408">
        <v>6600</v>
      </c>
      <c r="D7" s="369">
        <v>5.1550000000000002</v>
      </c>
      <c r="E7" s="365">
        <v>7.9069999999999988E-2</v>
      </c>
      <c r="F7" s="373">
        <v>0</v>
      </c>
      <c r="G7" s="381">
        <v>0</v>
      </c>
      <c r="H7" s="377">
        <v>0</v>
      </c>
      <c r="I7" s="256"/>
    </row>
    <row r="8" spans="1:9" s="257" customFormat="1" x14ac:dyDescent="0.25">
      <c r="A8" s="128"/>
      <c r="B8" s="404" t="s">
        <v>33</v>
      </c>
      <c r="C8" s="409">
        <v>6700</v>
      </c>
      <c r="D8" s="367">
        <v>5.1550000000000002</v>
      </c>
      <c r="E8" s="364">
        <v>8.5779999999999995E-2</v>
      </c>
      <c r="F8" s="371">
        <v>0</v>
      </c>
      <c r="G8" s="379">
        <v>0</v>
      </c>
      <c r="H8" s="375">
        <v>0</v>
      </c>
      <c r="I8" s="256"/>
    </row>
    <row r="9" spans="1:9" s="257" customFormat="1" x14ac:dyDescent="0.25">
      <c r="A9" s="128"/>
      <c r="B9" s="404" t="s">
        <v>32</v>
      </c>
      <c r="C9" s="409">
        <v>7200</v>
      </c>
      <c r="D9" s="367">
        <v>4.8810000000000002</v>
      </c>
      <c r="E9" s="364">
        <v>1.7840000000000002E-2</v>
      </c>
      <c r="F9" s="371">
        <v>14.18</v>
      </c>
      <c r="G9" s="379">
        <v>2.198</v>
      </c>
      <c r="H9" s="375">
        <v>0</v>
      </c>
      <c r="I9" s="256"/>
    </row>
    <row r="10" spans="1:9" s="257" customFormat="1" x14ac:dyDescent="0.25">
      <c r="A10" s="128"/>
      <c r="B10" s="404" t="s">
        <v>30</v>
      </c>
      <c r="C10" s="409">
        <v>8100</v>
      </c>
      <c r="D10" s="367">
        <v>36.978000000000002</v>
      </c>
      <c r="E10" s="364">
        <v>7.4599999999999996E-3</v>
      </c>
      <c r="F10" s="371">
        <v>0</v>
      </c>
      <c r="G10" s="379">
        <v>0</v>
      </c>
      <c r="H10" s="375">
        <v>14.548</v>
      </c>
      <c r="I10" s="256"/>
    </row>
    <row r="11" spans="1:9" s="257" customFormat="1" ht="15" customHeight="1" thickBot="1" x14ac:dyDescent="0.3">
      <c r="A11" s="128"/>
      <c r="B11" s="405" t="s">
        <v>31</v>
      </c>
      <c r="C11" s="410">
        <v>8300</v>
      </c>
      <c r="D11" s="368">
        <v>5.1550000000000002</v>
      </c>
      <c r="E11" s="397">
        <v>9.6600000000000002E-3</v>
      </c>
      <c r="F11" s="372">
        <v>0</v>
      </c>
      <c r="G11" s="380">
        <v>0</v>
      </c>
      <c r="H11" s="376">
        <v>15.18</v>
      </c>
      <c r="I11" s="256"/>
    </row>
    <row r="12" spans="1:9" s="257" customFormat="1" ht="14.4" thickBot="1" x14ac:dyDescent="0.3">
      <c r="A12" s="128"/>
      <c r="B12" s="390" t="s">
        <v>86</v>
      </c>
      <c r="C12" s="391"/>
      <c r="D12" s="398"/>
      <c r="E12" s="393"/>
      <c r="F12" s="399"/>
      <c r="G12" s="400"/>
      <c r="H12" s="401"/>
      <c r="I12" s="256"/>
    </row>
    <row r="13" spans="1:9" s="257" customFormat="1" x14ac:dyDescent="0.25">
      <c r="A13" s="128"/>
      <c r="B13" s="403" t="s">
        <v>35</v>
      </c>
      <c r="C13" s="408">
        <v>5800</v>
      </c>
      <c r="D13" s="369">
        <v>5.1550000000000002</v>
      </c>
      <c r="E13" s="365">
        <v>7.1619999999999989E-2</v>
      </c>
      <c r="F13" s="373">
        <v>0</v>
      </c>
      <c r="G13" s="381">
        <v>0</v>
      </c>
      <c r="H13" s="377">
        <v>0</v>
      </c>
      <c r="I13" s="256"/>
    </row>
    <row r="14" spans="1:9" s="257" customFormat="1" ht="14.4" thickBot="1" x14ac:dyDescent="0.3">
      <c r="A14" s="128"/>
      <c r="B14" s="406" t="s">
        <v>36</v>
      </c>
      <c r="C14" s="411">
        <v>5900</v>
      </c>
      <c r="D14" s="370">
        <v>0</v>
      </c>
      <c r="E14" s="366">
        <v>7.2179999999999994E-2</v>
      </c>
      <c r="F14" s="374">
        <v>0</v>
      </c>
      <c r="G14" s="382">
        <v>0</v>
      </c>
      <c r="H14" s="378">
        <v>0</v>
      </c>
      <c r="I14" s="256"/>
    </row>
    <row r="15" spans="1:9" s="257" customFormat="1" x14ac:dyDescent="0.25">
      <c r="A15" s="128"/>
      <c r="B15" s="257" t="s">
        <v>495</v>
      </c>
      <c r="C15" s="258"/>
    </row>
    <row r="16" spans="1:9" s="257" customFormat="1" ht="14.4" thickBot="1" x14ac:dyDescent="0.3">
      <c r="A16" s="128"/>
      <c r="C16" s="258"/>
    </row>
    <row r="17" spans="1:9" ht="26.25" customHeight="1" x14ac:dyDescent="0.25">
      <c r="B17" s="383" t="s">
        <v>3</v>
      </c>
      <c r="C17" s="384"/>
      <c r="D17" s="385" t="s">
        <v>73</v>
      </c>
      <c r="E17" s="385" t="s">
        <v>72</v>
      </c>
      <c r="F17" s="566" t="s">
        <v>71</v>
      </c>
      <c r="G17" s="567"/>
      <c r="H17" s="568"/>
    </row>
    <row r="18" spans="1:9" s="257" customFormat="1" ht="24.6" thickBot="1" x14ac:dyDescent="0.3">
      <c r="A18" s="128"/>
      <c r="B18" s="402" t="s">
        <v>69</v>
      </c>
      <c r="C18" s="407" t="s">
        <v>68</v>
      </c>
      <c r="D18" s="386" t="s">
        <v>5</v>
      </c>
      <c r="E18" s="386" t="s">
        <v>6</v>
      </c>
      <c r="F18" s="387" t="s">
        <v>23</v>
      </c>
      <c r="G18" s="388" t="s">
        <v>22</v>
      </c>
      <c r="H18" s="389" t="s">
        <v>4</v>
      </c>
    </row>
    <row r="19" spans="1:9" s="257" customFormat="1" ht="14.4" thickBot="1" x14ac:dyDescent="0.3">
      <c r="A19" s="128"/>
      <c r="B19" s="390" t="s">
        <v>76</v>
      </c>
      <c r="C19" s="391"/>
      <c r="D19" s="392" t="s">
        <v>64</v>
      </c>
      <c r="E19" s="393" t="s">
        <v>7</v>
      </c>
      <c r="F19" s="394" t="s">
        <v>17</v>
      </c>
      <c r="G19" s="395" t="s">
        <v>17</v>
      </c>
      <c r="H19" s="396" t="s">
        <v>17</v>
      </c>
    </row>
    <row r="20" spans="1:9" s="257" customFormat="1" x14ac:dyDescent="0.25">
      <c r="A20" s="128"/>
      <c r="B20" s="403" t="s">
        <v>34</v>
      </c>
      <c r="C20" s="408">
        <v>6600</v>
      </c>
      <c r="D20" s="369">
        <v>3.8250000000000002</v>
      </c>
      <c r="E20" s="365">
        <v>6.2539999999999998E-2</v>
      </c>
      <c r="F20" s="373">
        <v>0</v>
      </c>
      <c r="G20" s="381">
        <v>0</v>
      </c>
      <c r="H20" s="377">
        <v>0</v>
      </c>
    </row>
    <row r="21" spans="1:9" s="257" customFormat="1" x14ac:dyDescent="0.25">
      <c r="A21" s="128"/>
      <c r="B21" s="404" t="s">
        <v>33</v>
      </c>
      <c r="C21" s="409">
        <v>6700</v>
      </c>
      <c r="D21" s="367">
        <v>3.8250000000000002</v>
      </c>
      <c r="E21" s="364">
        <v>7.2989999999999999E-2</v>
      </c>
      <c r="F21" s="371">
        <v>0</v>
      </c>
      <c r="G21" s="379">
        <v>0</v>
      </c>
      <c r="H21" s="375">
        <v>0</v>
      </c>
    </row>
    <row r="22" spans="1:9" s="257" customFormat="1" x14ac:dyDescent="0.25">
      <c r="A22" s="128"/>
      <c r="B22" s="404" t="s">
        <v>32</v>
      </c>
      <c r="C22" s="409">
        <v>7200</v>
      </c>
      <c r="D22" s="367">
        <v>4.8760000000000003</v>
      </c>
      <c r="E22" s="364">
        <v>1.1950000000000001E-2</v>
      </c>
      <c r="F22" s="371">
        <v>11.83</v>
      </c>
      <c r="G22" s="379">
        <v>1.7749999999999999</v>
      </c>
      <c r="H22" s="375">
        <v>0</v>
      </c>
    </row>
    <row r="23" spans="1:9" s="257" customFormat="1" x14ac:dyDescent="0.25">
      <c r="A23" s="128"/>
      <c r="B23" s="404" t="s">
        <v>30</v>
      </c>
      <c r="C23" s="409">
        <v>8100</v>
      </c>
      <c r="D23" s="367">
        <v>31.521999999999998</v>
      </c>
      <c r="E23" s="364">
        <v>3.2599999999999999E-3</v>
      </c>
      <c r="F23" s="371">
        <v>0</v>
      </c>
      <c r="G23" s="379">
        <v>0</v>
      </c>
      <c r="H23" s="375">
        <v>12.432</v>
      </c>
    </row>
    <row r="24" spans="1:9" s="257" customFormat="1" ht="14.4" thickBot="1" x14ac:dyDescent="0.3">
      <c r="A24" s="128"/>
      <c r="B24" s="405" t="s">
        <v>31</v>
      </c>
      <c r="C24" s="410">
        <v>8300</v>
      </c>
      <c r="D24" s="368">
        <v>3.8250000000000002</v>
      </c>
      <c r="E24" s="397">
        <v>3.1900000000000001E-3</v>
      </c>
      <c r="F24" s="372">
        <v>0</v>
      </c>
      <c r="G24" s="380">
        <v>0</v>
      </c>
      <c r="H24" s="376">
        <v>13.132999999999999</v>
      </c>
    </row>
    <row r="25" spans="1:9" s="257" customFormat="1" ht="14.4" thickBot="1" x14ac:dyDescent="0.3">
      <c r="A25" s="128"/>
      <c r="B25" s="390" t="s">
        <v>86</v>
      </c>
      <c r="C25" s="391"/>
      <c r="D25" s="398"/>
      <c r="E25" s="393"/>
      <c r="F25" s="399"/>
      <c r="G25" s="400"/>
      <c r="H25" s="401"/>
      <c r="I25" s="256"/>
    </row>
    <row r="26" spans="1:9" s="257" customFormat="1" x14ac:dyDescent="0.25">
      <c r="A26" s="128"/>
      <c r="B26" s="403" t="s">
        <v>35</v>
      </c>
      <c r="C26" s="408">
        <v>5800</v>
      </c>
      <c r="D26" s="369">
        <v>3.8250000000000002</v>
      </c>
      <c r="E26" s="365">
        <v>5.4390000000000001E-2</v>
      </c>
      <c r="F26" s="373">
        <v>0</v>
      </c>
      <c r="G26" s="381">
        <v>0</v>
      </c>
      <c r="H26" s="377">
        <v>0</v>
      </c>
    </row>
    <row r="27" spans="1:9" s="257" customFormat="1" ht="14.4" thickBot="1" x14ac:dyDescent="0.3">
      <c r="A27" s="128"/>
      <c r="B27" s="406" t="s">
        <v>36</v>
      </c>
      <c r="C27" s="411">
        <v>5900</v>
      </c>
      <c r="D27" s="370">
        <v>0</v>
      </c>
      <c r="E27" s="366">
        <v>5.4460000000000001E-2</v>
      </c>
      <c r="F27" s="374">
        <v>0</v>
      </c>
      <c r="G27" s="382">
        <v>0</v>
      </c>
      <c r="H27" s="378">
        <v>0</v>
      </c>
    </row>
    <row r="28" spans="1:9" s="257" customFormat="1" x14ac:dyDescent="0.25">
      <c r="A28" s="128"/>
      <c r="C28" s="258"/>
    </row>
    <row r="29" spans="1:9" s="257" customFormat="1" ht="14.4" thickBot="1" x14ac:dyDescent="0.3">
      <c r="A29" s="128"/>
      <c r="C29" s="258"/>
    </row>
    <row r="30" spans="1:9" ht="26.25" customHeight="1" x14ac:dyDescent="0.25">
      <c r="B30" s="383" t="s">
        <v>8</v>
      </c>
      <c r="C30" s="384"/>
      <c r="D30" s="385" t="s">
        <v>73</v>
      </c>
      <c r="E30" s="385" t="s">
        <v>72</v>
      </c>
      <c r="F30" s="566" t="s">
        <v>71</v>
      </c>
      <c r="G30" s="567"/>
      <c r="H30" s="568"/>
    </row>
    <row r="31" spans="1:9" s="257" customFormat="1" ht="24.6" thickBot="1" x14ac:dyDescent="0.3">
      <c r="A31" s="128"/>
      <c r="B31" s="402" t="s">
        <v>69</v>
      </c>
      <c r="C31" s="407" t="s">
        <v>68</v>
      </c>
      <c r="D31" s="386" t="s">
        <v>5</v>
      </c>
      <c r="E31" s="386" t="s">
        <v>6</v>
      </c>
      <c r="F31" s="387" t="s">
        <v>23</v>
      </c>
      <c r="G31" s="388" t="s">
        <v>22</v>
      </c>
      <c r="H31" s="389" t="s">
        <v>4</v>
      </c>
    </row>
    <row r="32" spans="1:9" s="257" customFormat="1" ht="14.4" thickBot="1" x14ac:dyDescent="0.3">
      <c r="A32" s="128"/>
      <c r="B32" s="390" t="s">
        <v>76</v>
      </c>
      <c r="C32" s="391"/>
      <c r="D32" s="392" t="s">
        <v>64</v>
      </c>
      <c r="E32" s="393" t="s">
        <v>7</v>
      </c>
      <c r="F32" s="394" t="s">
        <v>17</v>
      </c>
      <c r="G32" s="395" t="s">
        <v>17</v>
      </c>
      <c r="H32" s="396" t="s">
        <v>17</v>
      </c>
    </row>
    <row r="33" spans="1:9" s="257" customFormat="1" x14ac:dyDescent="0.25">
      <c r="A33" s="128"/>
      <c r="B33" s="403" t="s">
        <v>34</v>
      </c>
      <c r="C33" s="408">
        <v>6600</v>
      </c>
      <c r="D33" s="369">
        <v>1.325</v>
      </c>
      <c r="E33" s="365">
        <v>1.3220000000000001E-2</v>
      </c>
      <c r="F33" s="373">
        <v>0</v>
      </c>
      <c r="G33" s="381">
        <v>0</v>
      </c>
      <c r="H33" s="377">
        <v>0</v>
      </c>
    </row>
    <row r="34" spans="1:9" s="257" customFormat="1" x14ac:dyDescent="0.25">
      <c r="A34" s="128"/>
      <c r="B34" s="404" t="s">
        <v>33</v>
      </c>
      <c r="C34" s="409">
        <v>6700</v>
      </c>
      <c r="D34" s="367">
        <v>1.325</v>
      </c>
      <c r="E34" s="364">
        <v>9.4800000000000006E-3</v>
      </c>
      <c r="F34" s="371">
        <v>0</v>
      </c>
      <c r="G34" s="379">
        <v>0</v>
      </c>
      <c r="H34" s="375">
        <v>0</v>
      </c>
    </row>
    <row r="35" spans="1:9" s="257" customFormat="1" x14ac:dyDescent="0.25">
      <c r="A35" s="128"/>
      <c r="B35" s="404" t="s">
        <v>32</v>
      </c>
      <c r="C35" s="409">
        <v>7200</v>
      </c>
      <c r="D35" s="367">
        <v>0</v>
      </c>
      <c r="E35" s="364">
        <v>2.5799999999999998E-3</v>
      </c>
      <c r="F35" s="371">
        <v>2.35</v>
      </c>
      <c r="G35" s="379">
        <v>0.42299999999999999</v>
      </c>
      <c r="H35" s="375">
        <v>0</v>
      </c>
    </row>
    <row r="36" spans="1:9" s="257" customFormat="1" x14ac:dyDescent="0.25">
      <c r="A36" s="128"/>
      <c r="B36" s="404" t="s">
        <v>30</v>
      </c>
      <c r="C36" s="409">
        <v>8100</v>
      </c>
      <c r="D36" s="367">
        <v>5.4509999999999996</v>
      </c>
      <c r="E36" s="364">
        <v>8.8999999999999995E-4</v>
      </c>
      <c r="F36" s="371">
        <v>0</v>
      </c>
      <c r="G36" s="379">
        <v>0</v>
      </c>
      <c r="H36" s="375">
        <v>2.1160000000000001</v>
      </c>
    </row>
    <row r="37" spans="1:9" s="257" customFormat="1" ht="14.4" thickBot="1" x14ac:dyDescent="0.3">
      <c r="A37" s="128"/>
      <c r="B37" s="405" t="s">
        <v>31</v>
      </c>
      <c r="C37" s="410">
        <v>8300</v>
      </c>
      <c r="D37" s="368">
        <v>1.325</v>
      </c>
      <c r="E37" s="397">
        <v>3.16E-3</v>
      </c>
      <c r="F37" s="372">
        <v>0</v>
      </c>
      <c r="G37" s="380">
        <v>0</v>
      </c>
      <c r="H37" s="376">
        <v>2.0470000000000002</v>
      </c>
    </row>
    <row r="38" spans="1:9" s="257" customFormat="1" ht="14.4" thickBot="1" x14ac:dyDescent="0.3">
      <c r="A38" s="128"/>
      <c r="B38" s="390" t="s">
        <v>86</v>
      </c>
      <c r="C38" s="391"/>
      <c r="D38" s="398"/>
      <c r="E38" s="393"/>
      <c r="F38" s="399"/>
      <c r="G38" s="400"/>
      <c r="H38" s="401"/>
      <c r="I38" s="256"/>
    </row>
    <row r="39" spans="1:9" s="257" customFormat="1" x14ac:dyDescent="0.25">
      <c r="A39" s="128"/>
      <c r="B39" s="403" t="s">
        <v>35</v>
      </c>
      <c r="C39" s="408">
        <v>5800</v>
      </c>
      <c r="D39" s="369">
        <v>1.325</v>
      </c>
      <c r="E39" s="365">
        <v>1.392E-2</v>
      </c>
      <c r="F39" s="373">
        <v>0</v>
      </c>
      <c r="G39" s="381">
        <v>0</v>
      </c>
      <c r="H39" s="377">
        <v>0</v>
      </c>
    </row>
    <row r="40" spans="1:9" s="257" customFormat="1" ht="14.4" thickBot="1" x14ac:dyDescent="0.3">
      <c r="A40" s="128"/>
      <c r="B40" s="406" t="s">
        <v>36</v>
      </c>
      <c r="C40" s="411">
        <v>5900</v>
      </c>
      <c r="D40" s="370">
        <v>0</v>
      </c>
      <c r="E40" s="366">
        <v>1.4409999999999999E-2</v>
      </c>
      <c r="F40" s="374">
        <v>0</v>
      </c>
      <c r="G40" s="382">
        <v>0</v>
      </c>
      <c r="H40" s="378">
        <v>0</v>
      </c>
    </row>
    <row r="41" spans="1:9" s="257" customFormat="1" x14ac:dyDescent="0.25">
      <c r="A41" s="128"/>
      <c r="C41" s="258"/>
    </row>
    <row r="42" spans="1:9" s="257" customFormat="1" ht="14.4" thickBot="1" x14ac:dyDescent="0.3">
      <c r="A42" s="128"/>
      <c r="C42" s="258"/>
    </row>
    <row r="43" spans="1:9" ht="26.25" customHeight="1" x14ac:dyDescent="0.25">
      <c r="B43" s="383" t="s">
        <v>13</v>
      </c>
      <c r="C43" s="384"/>
      <c r="D43" s="385" t="s">
        <v>73</v>
      </c>
      <c r="E43" s="385" t="s">
        <v>72</v>
      </c>
      <c r="F43" s="566" t="s">
        <v>71</v>
      </c>
      <c r="G43" s="567"/>
      <c r="H43" s="568"/>
    </row>
    <row r="44" spans="1:9" ht="24.6" thickBot="1" x14ac:dyDescent="0.3">
      <c r="B44" s="402" t="s">
        <v>69</v>
      </c>
      <c r="C44" s="407" t="s">
        <v>68</v>
      </c>
      <c r="D44" s="386" t="s">
        <v>5</v>
      </c>
      <c r="E44" s="386" t="s">
        <v>6</v>
      </c>
      <c r="F44" s="387" t="s">
        <v>23</v>
      </c>
      <c r="G44" s="388" t="s">
        <v>22</v>
      </c>
      <c r="H44" s="389" t="s">
        <v>4</v>
      </c>
    </row>
    <row r="45" spans="1:9" ht="14.4" thickBot="1" x14ac:dyDescent="0.3">
      <c r="B45" s="390" t="s">
        <v>76</v>
      </c>
      <c r="C45" s="391"/>
      <c r="D45" s="392" t="s">
        <v>64</v>
      </c>
      <c r="E45" s="393" t="s">
        <v>7</v>
      </c>
      <c r="F45" s="394" t="s">
        <v>17</v>
      </c>
      <c r="G45" s="395" t="s">
        <v>17</v>
      </c>
      <c r="H45" s="396" t="s">
        <v>17</v>
      </c>
    </row>
    <row r="46" spans="1:9" x14ac:dyDescent="0.25">
      <c r="B46" s="403" t="s">
        <v>34</v>
      </c>
      <c r="C46" s="408">
        <v>6600</v>
      </c>
      <c r="D46" s="369">
        <v>5.0000000000000001E-3</v>
      </c>
      <c r="E46" s="365">
        <v>3.31E-3</v>
      </c>
      <c r="F46" s="373">
        <v>0</v>
      </c>
      <c r="G46" s="381">
        <v>0</v>
      </c>
      <c r="H46" s="377">
        <v>0</v>
      </c>
    </row>
    <row r="47" spans="1:9" x14ac:dyDescent="0.25">
      <c r="B47" s="404" t="s">
        <v>33</v>
      </c>
      <c r="C47" s="409">
        <v>6700</v>
      </c>
      <c r="D47" s="367">
        <v>5.0000000000000001E-3</v>
      </c>
      <c r="E47" s="364">
        <v>3.31E-3</v>
      </c>
      <c r="F47" s="371">
        <v>0</v>
      </c>
      <c r="G47" s="379">
        <v>0</v>
      </c>
      <c r="H47" s="375">
        <v>0</v>
      </c>
    </row>
    <row r="48" spans="1:9" x14ac:dyDescent="0.25">
      <c r="B48" s="404" t="s">
        <v>32</v>
      </c>
      <c r="C48" s="409">
        <v>7200</v>
      </c>
      <c r="D48" s="367">
        <v>5.0000000000000001E-3</v>
      </c>
      <c r="E48" s="364">
        <v>3.31E-3</v>
      </c>
      <c r="F48" s="371">
        <v>0</v>
      </c>
      <c r="G48" s="379">
        <v>0</v>
      </c>
      <c r="H48" s="375">
        <v>0</v>
      </c>
    </row>
    <row r="49" spans="2:9" x14ac:dyDescent="0.25">
      <c r="B49" s="404" t="s">
        <v>30</v>
      </c>
      <c r="C49" s="409">
        <v>8100</v>
      </c>
      <c r="D49" s="367">
        <v>5.0000000000000001E-3</v>
      </c>
      <c r="E49" s="364">
        <v>3.31E-3</v>
      </c>
      <c r="F49" s="371">
        <v>0</v>
      </c>
      <c r="G49" s="379">
        <v>0</v>
      </c>
      <c r="H49" s="375">
        <v>0</v>
      </c>
    </row>
    <row r="50" spans="2:9" ht="14.4" thickBot="1" x14ac:dyDescent="0.3">
      <c r="B50" s="405" t="s">
        <v>31</v>
      </c>
      <c r="C50" s="410">
        <v>8300</v>
      </c>
      <c r="D50" s="368">
        <v>5.0000000000000001E-3</v>
      </c>
      <c r="E50" s="397">
        <v>3.31E-3</v>
      </c>
      <c r="F50" s="372">
        <v>0</v>
      </c>
      <c r="G50" s="380">
        <v>0</v>
      </c>
      <c r="H50" s="376">
        <v>0</v>
      </c>
    </row>
    <row r="51" spans="2:9" ht="14.4" thickBot="1" x14ac:dyDescent="0.3">
      <c r="B51" s="390" t="s">
        <v>86</v>
      </c>
      <c r="C51" s="391"/>
      <c r="D51" s="398"/>
      <c r="E51" s="393"/>
      <c r="F51" s="399"/>
      <c r="G51" s="400"/>
      <c r="H51" s="401"/>
      <c r="I51" s="144"/>
    </row>
    <row r="52" spans="2:9" x14ac:dyDescent="0.25">
      <c r="B52" s="403" t="s">
        <v>35</v>
      </c>
      <c r="C52" s="408">
        <v>5800</v>
      </c>
      <c r="D52" s="369">
        <v>5.0000000000000001E-3</v>
      </c>
      <c r="E52" s="365">
        <v>3.31E-3</v>
      </c>
      <c r="F52" s="373">
        <v>0</v>
      </c>
      <c r="G52" s="381">
        <v>0</v>
      </c>
      <c r="H52" s="377">
        <v>0</v>
      </c>
    </row>
    <row r="53" spans="2:9" ht="14.4" thickBot="1" x14ac:dyDescent="0.3">
      <c r="B53" s="406" t="s">
        <v>36</v>
      </c>
      <c r="C53" s="411">
        <v>5900</v>
      </c>
      <c r="D53" s="370">
        <v>0</v>
      </c>
      <c r="E53" s="366">
        <v>3.31E-3</v>
      </c>
      <c r="F53" s="374">
        <v>0</v>
      </c>
      <c r="G53" s="382">
        <v>0</v>
      </c>
      <c r="H53" s="378">
        <v>0</v>
      </c>
    </row>
  </sheetData>
  <mergeCells count="4">
    <mergeCell ref="F4:H4"/>
    <mergeCell ref="F17:H17"/>
    <mergeCell ref="F30:H30"/>
    <mergeCell ref="F43:H43"/>
  </mergeCells>
  <conditionalFormatting sqref="D7:H11 D13:H14">
    <cfRule type="cellIs" dxfId="26" priority="79" operator="equal">
      <formula>0</formula>
    </cfRule>
  </conditionalFormatting>
  <conditionalFormatting sqref="D20:H24 D26:H27">
    <cfRule type="cellIs" dxfId="25" priority="3" operator="equal">
      <formula>0</formula>
    </cfRule>
  </conditionalFormatting>
  <conditionalFormatting sqref="D33:H37 D39:H40">
    <cfRule type="cellIs" dxfId="24" priority="2" operator="equal">
      <formula>0</formula>
    </cfRule>
  </conditionalFormatting>
  <conditionalFormatting sqref="D46:H50 D52:H53">
    <cfRule type="cellIs" dxfId="23" priority="1" operator="equal">
      <formula>0</formula>
    </cfRule>
  </conditionalFormatting>
  <printOptions horizontalCentered="1"/>
  <pageMargins left="0.25" right="0.25"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80F0-26D8-43E6-8D30-B709438CDDE1}">
  <dimension ref="B1:H25"/>
  <sheetViews>
    <sheetView showGridLines="0" zoomScale="80" zoomScaleNormal="80" workbookViewId="0">
      <pane ySplit="2" topLeftCell="A3" activePane="bottomLeft" state="frozen"/>
      <selection pane="bottomLeft" activeCell="A2" sqref="A2"/>
    </sheetView>
  </sheetViews>
  <sheetFormatPr defaultColWidth="9.109375" defaultRowHeight="13.8" x14ac:dyDescent="0.25"/>
  <cols>
    <col min="1" max="1" width="3.6640625" style="128" customWidth="1"/>
    <col min="2" max="2" width="40.6640625" style="128" customWidth="1"/>
    <col min="3" max="3" width="8.6640625" style="127" customWidth="1"/>
    <col min="4" max="4" width="11.6640625" style="128" customWidth="1"/>
    <col min="5" max="5" width="9.109375" style="128"/>
    <col min="6" max="8" width="15.109375" style="127" customWidth="1"/>
    <col min="9" max="16384" width="9.109375" style="128"/>
  </cols>
  <sheetData>
    <row r="1" spans="2:4" ht="15.6" x14ac:dyDescent="0.25">
      <c r="B1" s="11" t="s">
        <v>526</v>
      </c>
    </row>
    <row r="2" spans="2:4" ht="15.6" x14ac:dyDescent="0.25">
      <c r="B2" s="11" t="s">
        <v>510</v>
      </c>
    </row>
    <row r="3" spans="2:4" ht="14.4" thickBot="1" x14ac:dyDescent="0.3"/>
    <row r="4" spans="2:4" ht="25.2" thickBot="1" x14ac:dyDescent="0.3">
      <c r="B4" s="84" t="s">
        <v>14</v>
      </c>
      <c r="C4" s="85"/>
      <c r="D4" s="116" t="s">
        <v>72</v>
      </c>
    </row>
    <row r="5" spans="2:4" ht="24.6" thickBot="1" x14ac:dyDescent="0.3">
      <c r="B5" s="86" t="s">
        <v>69</v>
      </c>
      <c r="C5" s="77" t="s">
        <v>68</v>
      </c>
      <c r="D5" s="117" t="s">
        <v>6</v>
      </c>
    </row>
    <row r="6" spans="2:4" ht="24" customHeight="1" thickBot="1" x14ac:dyDescent="0.3">
      <c r="B6" s="87" t="s">
        <v>62</v>
      </c>
      <c r="C6" s="7"/>
      <c r="D6" s="118" t="s">
        <v>7</v>
      </c>
    </row>
    <row r="7" spans="2:4" ht="24" customHeight="1" thickBot="1" x14ac:dyDescent="0.3">
      <c r="B7" s="114" t="s">
        <v>62</v>
      </c>
      <c r="C7" s="115">
        <v>9600</v>
      </c>
      <c r="D7" s="119">
        <v>6.368E-2</v>
      </c>
    </row>
    <row r="9" spans="2:4" ht="14.4" thickBot="1" x14ac:dyDescent="0.3"/>
    <row r="10" spans="2:4" ht="26.25" customHeight="1" thickBot="1" x14ac:dyDescent="0.3">
      <c r="B10" s="84" t="s">
        <v>3</v>
      </c>
      <c r="C10" s="85"/>
      <c r="D10" s="116" t="s">
        <v>72</v>
      </c>
    </row>
    <row r="11" spans="2:4" ht="24.6" thickBot="1" x14ac:dyDescent="0.3">
      <c r="B11" s="86" t="s">
        <v>69</v>
      </c>
      <c r="C11" s="77" t="s">
        <v>68</v>
      </c>
      <c r="D11" s="117" t="s">
        <v>6</v>
      </c>
    </row>
    <row r="12" spans="2:4" ht="24" customHeight="1" thickBot="1" x14ac:dyDescent="0.3">
      <c r="B12" s="87" t="s">
        <v>62</v>
      </c>
      <c r="C12" s="7"/>
      <c r="D12" s="118" t="s">
        <v>7</v>
      </c>
    </row>
    <row r="13" spans="2:4" ht="24" customHeight="1" thickBot="1" x14ac:dyDescent="0.3">
      <c r="B13" s="114" t="s">
        <v>62</v>
      </c>
      <c r="C13" s="115">
        <v>9600</v>
      </c>
      <c r="D13" s="119">
        <v>4.9759999999999999E-2</v>
      </c>
    </row>
    <row r="15" spans="2:4" ht="14.4" thickBot="1" x14ac:dyDescent="0.3"/>
    <row r="16" spans="2:4" ht="26.25" customHeight="1" thickBot="1" x14ac:dyDescent="0.3">
      <c r="B16" s="84" t="s">
        <v>8</v>
      </c>
      <c r="C16" s="85"/>
      <c r="D16" s="116" t="s">
        <v>72</v>
      </c>
    </row>
    <row r="17" spans="2:4" ht="24.6" thickBot="1" x14ac:dyDescent="0.3">
      <c r="B17" s="86" t="s">
        <v>69</v>
      </c>
      <c r="C17" s="77" t="s">
        <v>68</v>
      </c>
      <c r="D17" s="117" t="s">
        <v>6</v>
      </c>
    </row>
    <row r="18" spans="2:4" ht="24" customHeight="1" thickBot="1" x14ac:dyDescent="0.3">
      <c r="B18" s="87" t="s">
        <v>62</v>
      </c>
      <c r="C18" s="7"/>
      <c r="D18" s="118" t="s">
        <v>7</v>
      </c>
    </row>
    <row r="19" spans="2:4" ht="24" customHeight="1" thickBot="1" x14ac:dyDescent="0.3">
      <c r="B19" s="114" t="s">
        <v>62</v>
      </c>
      <c r="C19" s="115">
        <v>9600</v>
      </c>
      <c r="D19" s="119">
        <v>1.061E-2</v>
      </c>
    </row>
    <row r="21" spans="2:4" ht="14.4" thickBot="1" x14ac:dyDescent="0.3"/>
    <row r="22" spans="2:4" ht="26.25" customHeight="1" thickBot="1" x14ac:dyDescent="0.3">
      <c r="B22" s="84" t="s">
        <v>13</v>
      </c>
      <c r="C22" s="85"/>
      <c r="D22" s="116" t="s">
        <v>72</v>
      </c>
    </row>
    <row r="23" spans="2:4" ht="24.6" thickBot="1" x14ac:dyDescent="0.3">
      <c r="B23" s="86" t="s">
        <v>69</v>
      </c>
      <c r="C23" s="77" t="s">
        <v>68</v>
      </c>
      <c r="D23" s="117" t="s">
        <v>6</v>
      </c>
    </row>
    <row r="24" spans="2:4" ht="24" customHeight="1" thickBot="1" x14ac:dyDescent="0.3">
      <c r="B24" s="87" t="s">
        <v>62</v>
      </c>
      <c r="C24" s="7"/>
      <c r="D24" s="118" t="s">
        <v>7</v>
      </c>
    </row>
    <row r="25" spans="2:4" ht="24" customHeight="1" thickBot="1" x14ac:dyDescent="0.3">
      <c r="B25" s="114" t="s">
        <v>62</v>
      </c>
      <c r="C25" s="115">
        <v>9600</v>
      </c>
      <c r="D25" s="119">
        <v>3.31E-3</v>
      </c>
    </row>
  </sheetData>
  <conditionalFormatting sqref="D7 D14:D15 D20">
    <cfRule type="cellIs" dxfId="22" priority="19" operator="equal">
      <formula>0</formula>
    </cfRule>
  </conditionalFormatting>
  <conditionalFormatting sqref="D13">
    <cfRule type="cellIs" dxfId="21" priority="3" operator="equal">
      <formula>0</formula>
    </cfRule>
  </conditionalFormatting>
  <conditionalFormatting sqref="D19">
    <cfRule type="cellIs" dxfId="20" priority="2" operator="equal">
      <formula>0</formula>
    </cfRule>
  </conditionalFormatting>
  <conditionalFormatting sqref="D25">
    <cfRule type="cellIs" dxfId="19" priority="1" operator="equal">
      <formula>0</formula>
    </cfRule>
  </conditionalFormatting>
  <pageMargins left="0.25" right="0.25"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4F52-0115-45FF-A70E-D40F54F85492}">
  <sheetPr>
    <pageSetUpPr fitToPage="1"/>
  </sheetPr>
  <dimension ref="B1:N37"/>
  <sheetViews>
    <sheetView showGridLines="0" zoomScale="80" zoomScaleNormal="80" workbookViewId="0">
      <pane ySplit="2" topLeftCell="A3" activePane="bottomLeft" state="frozen"/>
      <selection pane="bottomLeft"/>
    </sheetView>
  </sheetViews>
  <sheetFormatPr defaultColWidth="9.109375" defaultRowHeight="13.8" x14ac:dyDescent="0.25"/>
  <cols>
    <col min="1" max="1" width="3.6640625" style="128" customWidth="1"/>
    <col min="2" max="2" width="40.6640625" style="128" customWidth="1"/>
    <col min="3" max="3" width="8.6640625" style="127" customWidth="1"/>
    <col min="4" max="12" width="11.6640625" style="128" customWidth="1"/>
    <col min="13" max="16384" width="9.109375" style="128"/>
  </cols>
  <sheetData>
    <row r="1" spans="2:12" ht="15.6" x14ac:dyDescent="0.25">
      <c r="B1" s="11" t="s">
        <v>526</v>
      </c>
    </row>
    <row r="2" spans="2:12" ht="15.6" x14ac:dyDescent="0.25">
      <c r="B2" s="11" t="s">
        <v>511</v>
      </c>
    </row>
    <row r="3" spans="2:12" ht="14.4" thickBot="1" x14ac:dyDescent="0.3"/>
    <row r="4" spans="2:12" ht="24.6" x14ac:dyDescent="0.25">
      <c r="B4" s="42" t="s">
        <v>14</v>
      </c>
      <c r="C4" s="120"/>
      <c r="D4" s="569" t="s">
        <v>73</v>
      </c>
      <c r="E4" s="570"/>
      <c r="F4" s="571"/>
      <c r="G4" s="569" t="s">
        <v>72</v>
      </c>
      <c r="H4" s="570"/>
      <c r="I4" s="571"/>
      <c r="J4" s="569" t="s">
        <v>71</v>
      </c>
      <c r="K4" s="570"/>
      <c r="L4" s="572"/>
    </row>
    <row r="5" spans="2:12" ht="36.6" thickBot="1" x14ac:dyDescent="0.3">
      <c r="B5" s="19" t="s">
        <v>69</v>
      </c>
      <c r="C5" s="8" t="s">
        <v>68</v>
      </c>
      <c r="D5" s="152" t="s">
        <v>5</v>
      </c>
      <c r="E5" s="153" t="s">
        <v>24</v>
      </c>
      <c r="F5" s="154" t="s">
        <v>26</v>
      </c>
      <c r="G5" s="25" t="s">
        <v>6</v>
      </c>
      <c r="H5" s="10" t="s">
        <v>18</v>
      </c>
      <c r="I5" s="30" t="s">
        <v>19</v>
      </c>
      <c r="J5" s="15" t="s">
        <v>4</v>
      </c>
      <c r="K5" s="10" t="s">
        <v>22</v>
      </c>
      <c r="L5" s="46" t="s">
        <v>23</v>
      </c>
    </row>
    <row r="6" spans="2:12" ht="23.4" thickBot="1" x14ac:dyDescent="0.3">
      <c r="B6" s="20" t="s">
        <v>10</v>
      </c>
      <c r="C6" s="7"/>
      <c r="D6" s="155" t="s">
        <v>64</v>
      </c>
      <c r="E6" s="165" t="s">
        <v>25</v>
      </c>
      <c r="F6" s="166" t="s">
        <v>27</v>
      </c>
      <c r="G6" s="26" t="s">
        <v>7</v>
      </c>
      <c r="H6" s="4" t="s">
        <v>7</v>
      </c>
      <c r="I6" s="31" t="s">
        <v>7</v>
      </c>
      <c r="J6" s="16" t="s">
        <v>17</v>
      </c>
      <c r="K6" s="4" t="s">
        <v>17</v>
      </c>
      <c r="L6" s="47" t="s">
        <v>17</v>
      </c>
    </row>
    <row r="7" spans="2:12" x14ac:dyDescent="0.25">
      <c r="B7" s="43" t="s">
        <v>523</v>
      </c>
      <c r="C7" s="17">
        <v>3000</v>
      </c>
      <c r="D7" s="156" t="s">
        <v>524</v>
      </c>
      <c r="E7" s="157">
        <v>0</v>
      </c>
      <c r="F7" s="158">
        <v>0</v>
      </c>
      <c r="G7" s="44">
        <v>6.2E-4</v>
      </c>
      <c r="H7" s="2">
        <v>1.086E-2</v>
      </c>
      <c r="I7" s="45">
        <v>1.086E-2</v>
      </c>
      <c r="J7" s="146">
        <v>9.6000000000000014</v>
      </c>
      <c r="K7" s="131">
        <v>0</v>
      </c>
      <c r="L7" s="147">
        <v>0</v>
      </c>
    </row>
    <row r="8" spans="2:12" x14ac:dyDescent="0.25">
      <c r="B8" s="21" t="s">
        <v>16</v>
      </c>
      <c r="C8" s="18">
        <v>4000</v>
      </c>
      <c r="D8" s="159" t="s">
        <v>524</v>
      </c>
      <c r="E8" s="160">
        <v>0</v>
      </c>
      <c r="F8" s="161">
        <v>0</v>
      </c>
      <c r="G8" s="27">
        <v>6.2E-4</v>
      </c>
      <c r="H8" s="13">
        <v>2.1700000000000001E-3</v>
      </c>
      <c r="I8" s="32">
        <v>2.1700000000000001E-3</v>
      </c>
      <c r="J8" s="145">
        <v>7.3970000000000002</v>
      </c>
      <c r="K8" s="134">
        <v>0</v>
      </c>
      <c r="L8" s="148">
        <v>0</v>
      </c>
    </row>
    <row r="9" spans="2:12" x14ac:dyDescent="0.25">
      <c r="B9" s="21" t="s">
        <v>522</v>
      </c>
      <c r="C9" s="18">
        <v>4500</v>
      </c>
      <c r="D9" s="159" t="s">
        <v>524</v>
      </c>
      <c r="E9" s="160">
        <v>0</v>
      </c>
      <c r="F9" s="161">
        <v>0</v>
      </c>
      <c r="G9" s="27">
        <v>6.2E-4</v>
      </c>
      <c r="H9" s="13">
        <v>1.086E-2</v>
      </c>
      <c r="I9" s="32">
        <v>1.086E-2</v>
      </c>
      <c r="J9" s="145">
        <v>9.6070000000000011</v>
      </c>
      <c r="K9" s="134">
        <v>0</v>
      </c>
      <c r="L9" s="148">
        <v>0</v>
      </c>
    </row>
    <row r="10" spans="2:12" ht="14.4" thickBot="1" x14ac:dyDescent="0.3">
      <c r="B10" s="22" t="s">
        <v>21</v>
      </c>
      <c r="C10" s="23">
        <v>7400</v>
      </c>
      <c r="D10" s="162">
        <v>1.212</v>
      </c>
      <c r="E10" s="163">
        <v>40.143999999999998</v>
      </c>
      <c r="F10" s="164">
        <v>80.328999999999994</v>
      </c>
      <c r="G10" s="28">
        <v>1.421E-2</v>
      </c>
      <c r="H10" s="24">
        <v>0</v>
      </c>
      <c r="I10" s="33">
        <v>0</v>
      </c>
      <c r="J10" s="149">
        <v>0</v>
      </c>
      <c r="K10" s="150">
        <v>2.0629999999999997</v>
      </c>
      <c r="L10" s="151">
        <v>10.314</v>
      </c>
    </row>
    <row r="11" spans="2:12" x14ac:dyDescent="0.25">
      <c r="B11" s="255" t="s">
        <v>495</v>
      </c>
      <c r="E11" s="129"/>
      <c r="F11" s="129"/>
    </row>
    <row r="12" spans="2:12" ht="14.4" thickBot="1" x14ac:dyDescent="0.3"/>
    <row r="13" spans="2:12" ht="26.25" customHeight="1" x14ac:dyDescent="0.25">
      <c r="B13" s="42" t="s">
        <v>3</v>
      </c>
      <c r="C13" s="120"/>
      <c r="D13" s="569" t="s">
        <v>73</v>
      </c>
      <c r="E13" s="570"/>
      <c r="F13" s="571"/>
      <c r="G13" s="569" t="s">
        <v>72</v>
      </c>
      <c r="H13" s="570"/>
      <c r="I13" s="571"/>
      <c r="J13" s="569" t="s">
        <v>71</v>
      </c>
      <c r="K13" s="570"/>
      <c r="L13" s="572"/>
    </row>
    <row r="14" spans="2:12" ht="36.6" thickBot="1" x14ac:dyDescent="0.3">
      <c r="B14" s="19" t="s">
        <v>69</v>
      </c>
      <c r="C14" s="8" t="s">
        <v>68</v>
      </c>
      <c r="D14" s="152" t="s">
        <v>5</v>
      </c>
      <c r="E14" s="10" t="s">
        <v>24</v>
      </c>
      <c r="F14" s="29" t="s">
        <v>26</v>
      </c>
      <c r="G14" s="25" t="s">
        <v>6</v>
      </c>
      <c r="H14" s="10" t="s">
        <v>18</v>
      </c>
      <c r="I14" s="30" t="s">
        <v>19</v>
      </c>
      <c r="J14" s="15" t="s">
        <v>4</v>
      </c>
      <c r="K14" s="10" t="s">
        <v>22</v>
      </c>
      <c r="L14" s="46" t="s">
        <v>23</v>
      </c>
    </row>
    <row r="15" spans="2:12" ht="23.4" thickBot="1" x14ac:dyDescent="0.3">
      <c r="B15" s="20" t="s">
        <v>10</v>
      </c>
      <c r="C15" s="7"/>
      <c r="D15" s="155" t="s">
        <v>64</v>
      </c>
      <c r="E15" s="165" t="s">
        <v>25</v>
      </c>
      <c r="F15" s="166" t="s">
        <v>27</v>
      </c>
      <c r="G15" s="26" t="s">
        <v>7</v>
      </c>
      <c r="H15" s="4" t="s">
        <v>7</v>
      </c>
      <c r="I15" s="31" t="s">
        <v>7</v>
      </c>
      <c r="J15" s="16" t="s">
        <v>17</v>
      </c>
      <c r="K15" s="4" t="s">
        <v>17</v>
      </c>
      <c r="L15" s="47" t="s">
        <v>17</v>
      </c>
    </row>
    <row r="16" spans="2:12" x14ac:dyDescent="0.25">
      <c r="B16" s="43" t="s">
        <v>28</v>
      </c>
      <c r="C16" s="17">
        <v>3000</v>
      </c>
      <c r="D16" s="156" t="s">
        <v>524</v>
      </c>
      <c r="E16" s="157">
        <v>0</v>
      </c>
      <c r="F16" s="158">
        <v>0</v>
      </c>
      <c r="G16" s="44">
        <v>0</v>
      </c>
      <c r="H16" s="2">
        <v>7.4700000000000001E-3</v>
      </c>
      <c r="I16" s="45">
        <v>7.4700000000000001E-3</v>
      </c>
      <c r="J16" s="146">
        <v>8.3580000000000005</v>
      </c>
      <c r="K16" s="131">
        <v>0</v>
      </c>
      <c r="L16" s="147">
        <v>0</v>
      </c>
    </row>
    <row r="17" spans="2:14" x14ac:dyDescent="0.25">
      <c r="B17" s="21" t="s">
        <v>16</v>
      </c>
      <c r="C17" s="18">
        <v>4000</v>
      </c>
      <c r="D17" s="159" t="s">
        <v>524</v>
      </c>
      <c r="E17" s="160">
        <v>0</v>
      </c>
      <c r="F17" s="161">
        <v>0</v>
      </c>
      <c r="G17" s="27">
        <v>0</v>
      </c>
      <c r="H17" s="13">
        <v>2.7E-4</v>
      </c>
      <c r="I17" s="32">
        <v>2.7E-4</v>
      </c>
      <c r="J17" s="145">
        <v>6.1479999999999997</v>
      </c>
      <c r="K17" s="134">
        <v>0</v>
      </c>
      <c r="L17" s="148">
        <v>0</v>
      </c>
    </row>
    <row r="18" spans="2:14" x14ac:dyDescent="0.25">
      <c r="B18" s="21" t="s">
        <v>20</v>
      </c>
      <c r="C18" s="18">
        <v>4500</v>
      </c>
      <c r="D18" s="159" t="s">
        <v>524</v>
      </c>
      <c r="E18" s="160">
        <v>0</v>
      </c>
      <c r="F18" s="161">
        <v>0</v>
      </c>
      <c r="G18" s="27">
        <v>0</v>
      </c>
      <c r="H18" s="13">
        <v>7.4700000000000001E-3</v>
      </c>
      <c r="I18" s="32">
        <v>7.4700000000000001E-3</v>
      </c>
      <c r="J18" s="145">
        <v>8.3580000000000005</v>
      </c>
      <c r="K18" s="134">
        <v>0</v>
      </c>
      <c r="L18" s="148">
        <v>0</v>
      </c>
    </row>
    <row r="19" spans="2:14" ht="14.4" thickBot="1" x14ac:dyDescent="0.3">
      <c r="B19" s="22" t="s">
        <v>21</v>
      </c>
      <c r="C19" s="23">
        <v>7400</v>
      </c>
      <c r="D19" s="162">
        <v>0</v>
      </c>
      <c r="E19" s="163">
        <v>40.143999999999998</v>
      </c>
      <c r="F19" s="164">
        <v>80.328999999999994</v>
      </c>
      <c r="G19" s="28">
        <v>7.4700000000000001E-3</v>
      </c>
      <c r="H19" s="24">
        <v>0</v>
      </c>
      <c r="I19" s="33">
        <v>0</v>
      </c>
      <c r="J19" s="149">
        <v>0</v>
      </c>
      <c r="K19" s="150">
        <v>1.6459999999999999</v>
      </c>
      <c r="L19" s="151">
        <v>8.2279999999999998</v>
      </c>
    </row>
    <row r="21" spans="2:14" ht="14.4" thickBot="1" x14ac:dyDescent="0.3"/>
    <row r="22" spans="2:14" ht="26.25" customHeight="1" x14ac:dyDescent="0.25">
      <c r="B22" s="42" t="s">
        <v>8</v>
      </c>
      <c r="C22" s="120"/>
      <c r="D22" s="569" t="s">
        <v>73</v>
      </c>
      <c r="E22" s="570"/>
      <c r="F22" s="571"/>
      <c r="G22" s="569" t="s">
        <v>72</v>
      </c>
      <c r="H22" s="570"/>
      <c r="I22" s="571"/>
      <c r="J22" s="569" t="s">
        <v>71</v>
      </c>
      <c r="K22" s="570"/>
      <c r="L22" s="572"/>
    </row>
    <row r="23" spans="2:14" ht="36.6" thickBot="1" x14ac:dyDescent="0.3">
      <c r="B23" s="19" t="s">
        <v>69</v>
      </c>
      <c r="C23" s="8" t="s">
        <v>68</v>
      </c>
      <c r="D23" s="152" t="s">
        <v>5</v>
      </c>
      <c r="E23" s="15" t="s">
        <v>24</v>
      </c>
      <c r="F23" s="29" t="s">
        <v>26</v>
      </c>
      <c r="G23" s="25" t="s">
        <v>6</v>
      </c>
      <c r="H23" s="10" t="s">
        <v>18</v>
      </c>
      <c r="I23" s="30" t="s">
        <v>19</v>
      </c>
      <c r="J23" s="15" t="s">
        <v>4</v>
      </c>
      <c r="K23" s="10" t="s">
        <v>22</v>
      </c>
      <c r="L23" s="46" t="s">
        <v>23</v>
      </c>
    </row>
    <row r="24" spans="2:14" ht="23.4" thickBot="1" x14ac:dyDescent="0.3">
      <c r="B24" s="20" t="s">
        <v>10</v>
      </c>
      <c r="C24" s="7"/>
      <c r="D24" s="155" t="s">
        <v>64</v>
      </c>
      <c r="E24" s="303" t="s">
        <v>25</v>
      </c>
      <c r="F24" s="166" t="s">
        <v>27</v>
      </c>
      <c r="G24" s="26" t="s">
        <v>7</v>
      </c>
      <c r="H24" s="4" t="s">
        <v>7</v>
      </c>
      <c r="I24" s="31" t="s">
        <v>7</v>
      </c>
      <c r="J24" s="16" t="s">
        <v>17</v>
      </c>
      <c r="K24" s="4" t="s">
        <v>17</v>
      </c>
      <c r="L24" s="47" t="s">
        <v>17</v>
      </c>
    </row>
    <row r="25" spans="2:14" x14ac:dyDescent="0.25">
      <c r="B25" s="43" t="s">
        <v>28</v>
      </c>
      <c r="C25" s="17">
        <v>3000</v>
      </c>
      <c r="D25" s="156">
        <v>0</v>
      </c>
      <c r="E25" s="157">
        <v>0</v>
      </c>
      <c r="F25" s="158">
        <v>0</v>
      </c>
      <c r="G25" s="44">
        <v>0</v>
      </c>
      <c r="H25" s="2">
        <v>3.3899999999999998E-3</v>
      </c>
      <c r="I25" s="45">
        <v>3.3899999999999998E-3</v>
      </c>
      <c r="J25" s="146">
        <v>1.242</v>
      </c>
      <c r="K25" s="131">
        <v>0</v>
      </c>
      <c r="L25" s="147">
        <v>0</v>
      </c>
    </row>
    <row r="26" spans="2:14" x14ac:dyDescent="0.25">
      <c r="B26" s="21" t="s">
        <v>16</v>
      </c>
      <c r="C26" s="18">
        <v>4000</v>
      </c>
      <c r="D26" s="159" t="s">
        <v>524</v>
      </c>
      <c r="E26" s="160">
        <v>0</v>
      </c>
      <c r="F26" s="161">
        <v>0</v>
      </c>
      <c r="G26" s="27">
        <v>0</v>
      </c>
      <c r="H26" s="13">
        <v>1.9E-3</v>
      </c>
      <c r="I26" s="32">
        <v>1.9E-3</v>
      </c>
      <c r="J26" s="145">
        <v>1.2490000000000001</v>
      </c>
      <c r="K26" s="134">
        <v>0</v>
      </c>
      <c r="L26" s="148">
        <v>0</v>
      </c>
    </row>
    <row r="27" spans="2:14" x14ac:dyDescent="0.25">
      <c r="B27" s="21" t="s">
        <v>20</v>
      </c>
      <c r="C27" s="18">
        <v>4500</v>
      </c>
      <c r="D27" s="159" t="s">
        <v>524</v>
      </c>
      <c r="E27" s="160">
        <v>0</v>
      </c>
      <c r="F27" s="161">
        <v>0</v>
      </c>
      <c r="G27" s="27">
        <v>0</v>
      </c>
      <c r="H27" s="13">
        <v>3.3899999999999998E-3</v>
      </c>
      <c r="I27" s="32">
        <v>3.3899999999999998E-3</v>
      </c>
      <c r="J27" s="145">
        <v>1.2490000000000001</v>
      </c>
      <c r="K27" s="134">
        <v>0</v>
      </c>
      <c r="L27" s="148">
        <v>0</v>
      </c>
    </row>
    <row r="28" spans="2:14" ht="14.4" thickBot="1" x14ac:dyDescent="0.3">
      <c r="B28" s="22" t="s">
        <v>21</v>
      </c>
      <c r="C28" s="23">
        <v>7400</v>
      </c>
      <c r="D28" s="162">
        <v>0</v>
      </c>
      <c r="E28" s="163">
        <v>0</v>
      </c>
      <c r="F28" s="164">
        <v>0</v>
      </c>
      <c r="G28" s="28">
        <v>6.1199999999999996E-3</v>
      </c>
      <c r="H28" s="24">
        <v>0</v>
      </c>
      <c r="I28" s="33">
        <v>0</v>
      </c>
      <c r="J28" s="149">
        <v>0</v>
      </c>
      <c r="K28" s="150">
        <v>0.41699999999999998</v>
      </c>
      <c r="L28" s="151">
        <v>2.0859999999999999</v>
      </c>
    </row>
    <row r="30" spans="2:14" ht="14.4" thickBot="1" x14ac:dyDescent="0.3"/>
    <row r="31" spans="2:14" ht="26.25" customHeight="1" x14ac:dyDescent="0.25">
      <c r="B31" s="42" t="s">
        <v>13</v>
      </c>
      <c r="C31" s="120"/>
      <c r="D31" s="569" t="s">
        <v>73</v>
      </c>
      <c r="E31" s="570"/>
      <c r="F31" s="571"/>
      <c r="G31" s="569" t="s">
        <v>72</v>
      </c>
      <c r="H31" s="570"/>
      <c r="I31" s="571"/>
      <c r="J31" s="569" t="s">
        <v>71</v>
      </c>
      <c r="K31" s="570"/>
      <c r="L31" s="572"/>
      <c r="N31" s="296"/>
    </row>
    <row r="32" spans="2:14" ht="36.6" thickBot="1" x14ac:dyDescent="0.3">
      <c r="B32" s="19" t="s">
        <v>69</v>
      </c>
      <c r="C32" s="8" t="s">
        <v>68</v>
      </c>
      <c r="D32" s="152" t="s">
        <v>5</v>
      </c>
      <c r="E32" s="10" t="s">
        <v>24</v>
      </c>
      <c r="F32" s="29" t="s">
        <v>26</v>
      </c>
      <c r="G32" s="25" t="s">
        <v>6</v>
      </c>
      <c r="H32" s="10" t="s">
        <v>18</v>
      </c>
      <c r="I32" s="30" t="s">
        <v>19</v>
      </c>
      <c r="J32" s="15" t="s">
        <v>4</v>
      </c>
      <c r="K32" s="10" t="s">
        <v>22</v>
      </c>
      <c r="L32" s="46" t="s">
        <v>23</v>
      </c>
    </row>
    <row r="33" spans="2:12" ht="23.4" thickBot="1" x14ac:dyDescent="0.3">
      <c r="B33" s="20" t="s">
        <v>10</v>
      </c>
      <c r="C33" s="7"/>
      <c r="D33" s="155" t="s">
        <v>64</v>
      </c>
      <c r="E33" s="165" t="s">
        <v>25</v>
      </c>
      <c r="F33" s="166" t="s">
        <v>27</v>
      </c>
      <c r="G33" s="26" t="s">
        <v>7</v>
      </c>
      <c r="H33" s="4" t="s">
        <v>7</v>
      </c>
      <c r="I33" s="31" t="s">
        <v>7</v>
      </c>
      <c r="J33" s="16" t="s">
        <v>17</v>
      </c>
      <c r="K33" s="4" t="s">
        <v>17</v>
      </c>
      <c r="L33" s="47" t="s">
        <v>17</v>
      </c>
    </row>
    <row r="34" spans="2:12" x14ac:dyDescent="0.25">
      <c r="B34" s="43" t="s">
        <v>28</v>
      </c>
      <c r="C34" s="17">
        <v>3000</v>
      </c>
      <c r="D34" s="156">
        <v>1.212</v>
      </c>
      <c r="E34" s="157">
        <v>0</v>
      </c>
      <c r="F34" s="158">
        <v>0</v>
      </c>
      <c r="G34" s="297">
        <v>6.2E-4</v>
      </c>
      <c r="H34" s="2">
        <v>0</v>
      </c>
      <c r="I34" s="298">
        <v>0</v>
      </c>
      <c r="J34" s="146">
        <v>0</v>
      </c>
      <c r="K34" s="131">
        <v>0</v>
      </c>
      <c r="L34" s="147">
        <v>0</v>
      </c>
    </row>
    <row r="35" spans="2:12" x14ac:dyDescent="0.25">
      <c r="B35" s="21" t="s">
        <v>16</v>
      </c>
      <c r="C35" s="18">
        <v>4000</v>
      </c>
      <c r="D35" s="159">
        <v>1.212</v>
      </c>
      <c r="E35" s="160">
        <v>0</v>
      </c>
      <c r="F35" s="161">
        <v>0</v>
      </c>
      <c r="G35" s="299">
        <v>6.2E-4</v>
      </c>
      <c r="H35" s="13">
        <v>0</v>
      </c>
      <c r="I35" s="300">
        <v>0</v>
      </c>
      <c r="J35" s="145">
        <v>0</v>
      </c>
      <c r="K35" s="134">
        <v>0</v>
      </c>
      <c r="L35" s="148">
        <v>0</v>
      </c>
    </row>
    <row r="36" spans="2:12" x14ac:dyDescent="0.25">
      <c r="B36" s="21" t="s">
        <v>20</v>
      </c>
      <c r="C36" s="18">
        <v>4500</v>
      </c>
      <c r="D36" s="159">
        <v>1.212</v>
      </c>
      <c r="E36" s="160">
        <v>0</v>
      </c>
      <c r="F36" s="161">
        <v>0</v>
      </c>
      <c r="G36" s="299">
        <v>6.2E-4</v>
      </c>
      <c r="H36" s="13">
        <v>0</v>
      </c>
      <c r="I36" s="300">
        <v>0</v>
      </c>
      <c r="J36" s="145">
        <v>0</v>
      </c>
      <c r="K36" s="134">
        <v>0</v>
      </c>
      <c r="L36" s="148">
        <v>0</v>
      </c>
    </row>
    <row r="37" spans="2:12" ht="14.4" thickBot="1" x14ac:dyDescent="0.3">
      <c r="B37" s="22" t="s">
        <v>21</v>
      </c>
      <c r="C37" s="23">
        <v>7400</v>
      </c>
      <c r="D37" s="162">
        <v>1.212</v>
      </c>
      <c r="E37" s="163">
        <v>0</v>
      </c>
      <c r="F37" s="164">
        <v>0</v>
      </c>
      <c r="G37" s="301">
        <v>6.2E-4</v>
      </c>
      <c r="H37" s="24">
        <v>0</v>
      </c>
      <c r="I37" s="302">
        <v>0</v>
      </c>
      <c r="J37" s="149">
        <v>0</v>
      </c>
      <c r="K37" s="150">
        <v>0</v>
      </c>
      <c r="L37" s="151">
        <v>0</v>
      </c>
    </row>
  </sheetData>
  <mergeCells count="12">
    <mergeCell ref="D4:F4"/>
    <mergeCell ref="D13:F13"/>
    <mergeCell ref="D22:F22"/>
    <mergeCell ref="D31:F31"/>
    <mergeCell ref="J4:L4"/>
    <mergeCell ref="J13:L13"/>
    <mergeCell ref="J22:L22"/>
    <mergeCell ref="J31:L31"/>
    <mergeCell ref="G4:I4"/>
    <mergeCell ref="G13:I13"/>
    <mergeCell ref="G22:I22"/>
    <mergeCell ref="G31:I31"/>
  </mergeCells>
  <conditionalFormatting sqref="D7:L10 D16:L19 D25:L28 D34:L37">
    <cfRule type="cellIs" dxfId="18" priority="31" operator="equal">
      <formula>0</formula>
    </cfRule>
  </conditionalFormatting>
  <printOptions horizontalCentered="1"/>
  <pageMargins left="0.25" right="0.25"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B68E-5718-46D6-AFC8-182A538C4867}">
  <sheetPr>
    <pageSetUpPr fitToPage="1"/>
  </sheetPr>
  <dimension ref="B1:Y2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128" customWidth="1"/>
    <col min="2" max="2" width="30.6640625" style="128" customWidth="1"/>
    <col min="3" max="3" width="13.6640625" style="356" customWidth="1"/>
    <col min="4" max="9" width="11.6640625" style="128" customWidth="1"/>
    <col min="10" max="16384" width="9.109375" style="128"/>
  </cols>
  <sheetData>
    <row r="1" spans="2:25" ht="15.6" x14ac:dyDescent="0.25">
      <c r="B1" s="11" t="s">
        <v>526</v>
      </c>
      <c r="C1" s="336"/>
      <c r="D1" s="337"/>
      <c r="E1" s="337"/>
      <c r="F1" s="338"/>
      <c r="G1" s="338"/>
      <c r="H1" s="338"/>
      <c r="I1" s="338"/>
    </row>
    <row r="2" spans="2:25" ht="15.6" x14ac:dyDescent="0.25">
      <c r="B2" s="11" t="s">
        <v>511</v>
      </c>
      <c r="C2" s="336"/>
      <c r="D2" s="339"/>
      <c r="E2" s="339"/>
      <c r="F2" s="339"/>
      <c r="G2" s="339"/>
      <c r="H2" s="339"/>
      <c r="I2" s="339"/>
    </row>
    <row r="3" spans="2:25" ht="14.4" thickBot="1" x14ac:dyDescent="0.3">
      <c r="B3" s="337"/>
      <c r="C3" s="336"/>
      <c r="D3" s="337"/>
      <c r="E3" s="337"/>
      <c r="F3" s="340"/>
      <c r="G3" s="340"/>
      <c r="H3" s="340"/>
      <c r="I3" s="340"/>
    </row>
    <row r="4" spans="2:25" ht="24.6" x14ac:dyDescent="0.25">
      <c r="B4" s="341" t="s">
        <v>14</v>
      </c>
      <c r="C4" s="342"/>
      <c r="D4" s="573" t="s">
        <v>71</v>
      </c>
      <c r="E4" s="574"/>
      <c r="F4" s="574"/>
      <c r="G4" s="574"/>
      <c r="H4" s="574"/>
      <c r="I4" s="575"/>
    </row>
    <row r="5" spans="2:25" ht="48.6" thickBot="1" x14ac:dyDescent="0.3">
      <c r="B5" s="343" t="s">
        <v>69</v>
      </c>
      <c r="C5" s="344" t="s">
        <v>68</v>
      </c>
      <c r="D5" s="345" t="s">
        <v>512</v>
      </c>
      <c r="E5" s="8" t="s">
        <v>513</v>
      </c>
      <c r="F5" s="346" t="s">
        <v>514</v>
      </c>
      <c r="G5" s="8" t="s">
        <v>515</v>
      </c>
      <c r="H5" s="8" t="s">
        <v>516</v>
      </c>
      <c r="I5" s="347" t="s">
        <v>517</v>
      </c>
      <c r="T5" s="197"/>
      <c r="U5" s="197"/>
      <c r="V5" s="197"/>
      <c r="W5" s="197"/>
      <c r="X5" s="197"/>
      <c r="Y5" s="197"/>
    </row>
    <row r="6" spans="2:25" ht="14.4" thickBot="1" x14ac:dyDescent="0.3">
      <c r="B6" s="348" t="s">
        <v>10</v>
      </c>
      <c r="C6" s="349"/>
      <c r="D6" s="350" t="s">
        <v>17</v>
      </c>
      <c r="E6" s="351" t="s">
        <v>17</v>
      </c>
      <c r="F6" s="351" t="s">
        <v>17</v>
      </c>
      <c r="G6" s="351" t="s">
        <v>17</v>
      </c>
      <c r="H6" s="351" t="s">
        <v>17</v>
      </c>
      <c r="I6" s="352" t="s">
        <v>17</v>
      </c>
    </row>
    <row r="7" spans="2:25" x14ac:dyDescent="0.25">
      <c r="B7" s="43" t="s">
        <v>519</v>
      </c>
      <c r="C7" s="17" t="s">
        <v>518</v>
      </c>
      <c r="D7" s="353">
        <v>7.8139999999999992</v>
      </c>
      <c r="E7" s="354">
        <v>0</v>
      </c>
      <c r="F7" s="354">
        <v>7.4859999999999998</v>
      </c>
      <c r="G7" s="354">
        <v>0</v>
      </c>
      <c r="H7" s="354">
        <v>0.93600000000000005</v>
      </c>
      <c r="I7" s="355">
        <v>-1.871</v>
      </c>
    </row>
    <row r="8" spans="2:25" ht="14.4" thickBot="1" x14ac:dyDescent="0.3">
      <c r="B8" s="362" t="s">
        <v>520</v>
      </c>
      <c r="C8" s="96" t="s">
        <v>518</v>
      </c>
      <c r="D8" s="173">
        <v>5.2229999999999999</v>
      </c>
      <c r="E8" s="363">
        <v>0</v>
      </c>
      <c r="F8" s="363">
        <v>5.9880000000000004</v>
      </c>
      <c r="G8" s="363">
        <v>0</v>
      </c>
      <c r="H8" s="363">
        <v>0.749</v>
      </c>
      <c r="I8" s="174">
        <v>-1.4970000000000001</v>
      </c>
    </row>
    <row r="10" spans="2:25" ht="14.4" thickBot="1" x14ac:dyDescent="0.3"/>
    <row r="11" spans="2:25" ht="24.6" x14ac:dyDescent="0.25">
      <c r="B11" s="341" t="s">
        <v>3</v>
      </c>
      <c r="C11" s="342"/>
      <c r="D11" s="573" t="s">
        <v>71</v>
      </c>
      <c r="E11" s="574"/>
      <c r="F11" s="574"/>
      <c r="G11" s="574"/>
      <c r="H11" s="574"/>
      <c r="I11" s="575"/>
    </row>
    <row r="12" spans="2:25" ht="48.6" thickBot="1" x14ac:dyDescent="0.3">
      <c r="B12" s="343" t="s">
        <v>69</v>
      </c>
      <c r="C12" s="357" t="s">
        <v>68</v>
      </c>
      <c r="D12" s="345" t="s">
        <v>512</v>
      </c>
      <c r="E12" s="8" t="s">
        <v>513</v>
      </c>
      <c r="F12" s="346" t="s">
        <v>514</v>
      </c>
      <c r="G12" s="8" t="s">
        <v>515</v>
      </c>
      <c r="H12" s="8" t="s">
        <v>516</v>
      </c>
      <c r="I12" s="347" t="s">
        <v>517</v>
      </c>
    </row>
    <row r="13" spans="2:25" ht="14.4" thickBot="1" x14ac:dyDescent="0.3">
      <c r="B13" s="348" t="s">
        <v>10</v>
      </c>
      <c r="C13" s="358"/>
      <c r="D13" s="350" t="s">
        <v>17</v>
      </c>
      <c r="E13" s="351" t="s">
        <v>17</v>
      </c>
      <c r="F13" s="351" t="s">
        <v>17</v>
      </c>
      <c r="G13" s="351" t="s">
        <v>17</v>
      </c>
      <c r="H13" s="351" t="s">
        <v>17</v>
      </c>
      <c r="I13" s="352" t="s">
        <v>17</v>
      </c>
    </row>
    <row r="14" spans="2:25" x14ac:dyDescent="0.25">
      <c r="B14" s="43" t="s">
        <v>519</v>
      </c>
      <c r="C14" s="17" t="s">
        <v>518</v>
      </c>
      <c r="D14" s="353">
        <v>3.2309999999999999</v>
      </c>
      <c r="E14" s="354">
        <v>0</v>
      </c>
      <c r="F14" s="354">
        <v>7.4859999999999998</v>
      </c>
      <c r="G14" s="354">
        <v>0</v>
      </c>
      <c r="H14" s="354">
        <v>0.93600000000000005</v>
      </c>
      <c r="I14" s="355">
        <v>-1.871</v>
      </c>
    </row>
    <row r="15" spans="2:25" ht="14.4" thickBot="1" x14ac:dyDescent="0.3">
      <c r="B15" s="362" t="s">
        <v>520</v>
      </c>
      <c r="C15" s="96" t="s">
        <v>518</v>
      </c>
      <c r="D15" s="173">
        <v>0.51</v>
      </c>
      <c r="E15" s="363">
        <v>0</v>
      </c>
      <c r="F15" s="363">
        <v>5.9880000000000004</v>
      </c>
      <c r="G15" s="363">
        <v>0</v>
      </c>
      <c r="H15" s="363">
        <v>0.749</v>
      </c>
      <c r="I15" s="174">
        <v>-1.4970000000000001</v>
      </c>
    </row>
    <row r="16" spans="2:25" ht="15" customHeight="1" x14ac:dyDescent="0.25">
      <c r="B16" s="359"/>
    </row>
    <row r="17" spans="2:9" ht="14.4" thickBot="1" x14ac:dyDescent="0.3"/>
    <row r="18" spans="2:9" ht="24.6" x14ac:dyDescent="0.25">
      <c r="B18" s="341" t="s">
        <v>8</v>
      </c>
      <c r="C18" s="342"/>
      <c r="D18" s="573" t="s">
        <v>71</v>
      </c>
      <c r="E18" s="574"/>
      <c r="F18" s="574"/>
      <c r="G18" s="574"/>
      <c r="H18" s="574"/>
      <c r="I18" s="575"/>
    </row>
    <row r="19" spans="2:9" ht="48.6" thickBot="1" x14ac:dyDescent="0.3">
      <c r="B19" s="343" t="s">
        <v>69</v>
      </c>
      <c r="C19" s="357" t="s">
        <v>68</v>
      </c>
      <c r="D19" s="345" t="s">
        <v>512</v>
      </c>
      <c r="E19" s="8" t="s">
        <v>513</v>
      </c>
      <c r="F19" s="346" t="s">
        <v>514</v>
      </c>
      <c r="G19" s="8" t="s">
        <v>515</v>
      </c>
      <c r="H19" s="8" t="s">
        <v>516</v>
      </c>
      <c r="I19" s="347" t="s">
        <v>517</v>
      </c>
    </row>
    <row r="20" spans="2:9" ht="14.4" thickBot="1" x14ac:dyDescent="0.3">
      <c r="B20" s="348" t="s">
        <v>10</v>
      </c>
      <c r="C20" s="358"/>
      <c r="D20" s="350" t="s">
        <v>17</v>
      </c>
      <c r="E20" s="351" t="s">
        <v>17</v>
      </c>
      <c r="F20" s="351" t="s">
        <v>17</v>
      </c>
      <c r="G20" s="351" t="s">
        <v>17</v>
      </c>
      <c r="H20" s="351" t="s">
        <v>17</v>
      </c>
      <c r="I20" s="352" t="s">
        <v>17</v>
      </c>
    </row>
    <row r="21" spans="2:9" ht="15" customHeight="1" x14ac:dyDescent="0.25">
      <c r="B21" s="43" t="s">
        <v>519</v>
      </c>
      <c r="C21" s="17" t="s">
        <v>518</v>
      </c>
      <c r="D21" s="353">
        <v>3.8279999999999998</v>
      </c>
      <c r="E21" s="354">
        <v>0</v>
      </c>
      <c r="F21" s="354">
        <v>0</v>
      </c>
      <c r="G21" s="354">
        <v>0</v>
      </c>
      <c r="H21" s="354">
        <v>0</v>
      </c>
      <c r="I21" s="355">
        <v>0</v>
      </c>
    </row>
    <row r="22" spans="2:9" ht="15" customHeight="1" thickBot="1" x14ac:dyDescent="0.3">
      <c r="B22" s="362" t="s">
        <v>520</v>
      </c>
      <c r="C22" s="96" t="s">
        <v>518</v>
      </c>
      <c r="D22" s="173">
        <v>4.391</v>
      </c>
      <c r="E22" s="363">
        <v>0</v>
      </c>
      <c r="F22" s="363">
        <v>0</v>
      </c>
      <c r="G22" s="363">
        <v>0</v>
      </c>
      <c r="H22" s="363">
        <v>0</v>
      </c>
      <c r="I22" s="174">
        <v>0</v>
      </c>
    </row>
    <row r="23" spans="2:9" x14ac:dyDescent="0.25">
      <c r="B23" s="360"/>
      <c r="C23" s="360"/>
      <c r="D23" s="361"/>
      <c r="E23" s="361"/>
      <c r="F23" s="361"/>
      <c r="G23" s="361"/>
      <c r="H23" s="361"/>
      <c r="I23" s="361"/>
    </row>
    <row r="24" spans="2:9" ht="14.4" thickBot="1" x14ac:dyDescent="0.3">
      <c r="B24" s="360"/>
      <c r="C24" s="360"/>
      <c r="D24" s="361"/>
      <c r="E24" s="361"/>
      <c r="F24" s="361"/>
      <c r="G24" s="361"/>
      <c r="H24" s="361"/>
      <c r="I24" s="361"/>
    </row>
    <row r="25" spans="2:9" ht="24.6" x14ac:dyDescent="0.25">
      <c r="B25" s="341" t="s">
        <v>13</v>
      </c>
      <c r="C25" s="342"/>
      <c r="D25" s="573" t="s">
        <v>71</v>
      </c>
      <c r="E25" s="574"/>
      <c r="F25" s="574"/>
      <c r="G25" s="574"/>
      <c r="H25" s="574"/>
      <c r="I25" s="575"/>
    </row>
    <row r="26" spans="2:9" ht="48.6" thickBot="1" x14ac:dyDescent="0.3">
      <c r="B26" s="343" t="s">
        <v>69</v>
      </c>
      <c r="C26" s="357" t="s">
        <v>68</v>
      </c>
      <c r="D26" s="345" t="s">
        <v>512</v>
      </c>
      <c r="E26" s="8" t="s">
        <v>513</v>
      </c>
      <c r="F26" s="346" t="s">
        <v>514</v>
      </c>
      <c r="G26" s="8" t="s">
        <v>515</v>
      </c>
      <c r="H26" s="8" t="s">
        <v>516</v>
      </c>
      <c r="I26" s="347" t="s">
        <v>517</v>
      </c>
    </row>
    <row r="27" spans="2:9" ht="14.4" thickBot="1" x14ac:dyDescent="0.3">
      <c r="B27" s="348" t="s">
        <v>10</v>
      </c>
      <c r="C27" s="358"/>
      <c r="D27" s="350" t="s">
        <v>17</v>
      </c>
      <c r="E27" s="351" t="s">
        <v>17</v>
      </c>
      <c r="F27" s="351" t="s">
        <v>17</v>
      </c>
      <c r="G27" s="351" t="s">
        <v>17</v>
      </c>
      <c r="H27" s="351" t="s">
        <v>17</v>
      </c>
      <c r="I27" s="352" t="s">
        <v>17</v>
      </c>
    </row>
    <row r="28" spans="2:9" ht="15" customHeight="1" x14ac:dyDescent="0.25">
      <c r="B28" s="43" t="s">
        <v>519</v>
      </c>
      <c r="C28" s="17" t="s">
        <v>518</v>
      </c>
      <c r="D28" s="353">
        <v>0.755</v>
      </c>
      <c r="E28" s="354">
        <v>0</v>
      </c>
      <c r="F28" s="354">
        <v>0</v>
      </c>
      <c r="G28" s="354">
        <v>0</v>
      </c>
      <c r="H28" s="354">
        <v>0</v>
      </c>
      <c r="I28" s="355">
        <v>0</v>
      </c>
    </row>
    <row r="29" spans="2:9" ht="15" customHeight="1" thickBot="1" x14ac:dyDescent="0.3">
      <c r="B29" s="362" t="s">
        <v>520</v>
      </c>
      <c r="C29" s="96" t="s">
        <v>518</v>
      </c>
      <c r="D29" s="173">
        <v>0.32200000000000001</v>
      </c>
      <c r="E29" s="363">
        <v>0</v>
      </c>
      <c r="F29" s="363">
        <v>0</v>
      </c>
      <c r="G29" s="363">
        <v>0</v>
      </c>
      <c r="H29" s="363">
        <v>0</v>
      </c>
      <c r="I29" s="174">
        <v>0</v>
      </c>
    </row>
  </sheetData>
  <mergeCells count="4">
    <mergeCell ref="D25:I25"/>
    <mergeCell ref="D18:I18"/>
    <mergeCell ref="D11:I11"/>
    <mergeCell ref="D4:I4"/>
  </mergeCells>
  <conditionalFormatting sqref="D23:I24">
    <cfRule type="cellIs" dxfId="17" priority="109" operator="equal">
      <formula>0</formula>
    </cfRule>
  </conditionalFormatting>
  <conditionalFormatting sqref="D7:E7 G7:I7">
    <cfRule type="cellIs" dxfId="16" priority="84" operator="equal">
      <formula>0</formula>
    </cfRule>
  </conditionalFormatting>
  <conditionalFormatting sqref="F7">
    <cfRule type="cellIs" dxfId="15" priority="83" operator="equal">
      <formula>0</formula>
    </cfRule>
  </conditionalFormatting>
  <conditionalFormatting sqref="D8:E8 G8:I8">
    <cfRule type="cellIs" dxfId="14" priority="72" operator="equal">
      <formula>0</formula>
    </cfRule>
  </conditionalFormatting>
  <conditionalFormatting sqref="F8">
    <cfRule type="cellIs" dxfId="13" priority="71" operator="equal">
      <formula>0</formula>
    </cfRule>
  </conditionalFormatting>
  <conditionalFormatting sqref="D14:E14 G14:I14">
    <cfRule type="cellIs" dxfId="12" priority="12" operator="equal">
      <formula>0</formula>
    </cfRule>
  </conditionalFormatting>
  <conditionalFormatting sqref="F14">
    <cfRule type="cellIs" dxfId="11" priority="11" operator="equal">
      <formula>0</formula>
    </cfRule>
  </conditionalFormatting>
  <conditionalFormatting sqref="D15:E15 G15:I15">
    <cfRule type="cellIs" dxfId="10" priority="10" operator="equal">
      <formula>0</formula>
    </cfRule>
  </conditionalFormatting>
  <conditionalFormatting sqref="F15">
    <cfRule type="cellIs" dxfId="9" priority="9" operator="equal">
      <formula>0</formula>
    </cfRule>
  </conditionalFormatting>
  <conditionalFormatting sqref="D21:E21 G21:I21">
    <cfRule type="cellIs" dxfId="8" priority="8" operator="equal">
      <formula>0</formula>
    </cfRule>
  </conditionalFormatting>
  <conditionalFormatting sqref="F21">
    <cfRule type="cellIs" dxfId="7" priority="7" operator="equal">
      <formula>0</formula>
    </cfRule>
  </conditionalFormatting>
  <conditionalFormatting sqref="D22:E22 G22:I22">
    <cfRule type="cellIs" dxfId="6" priority="6" operator="equal">
      <formula>0</formula>
    </cfRule>
  </conditionalFormatting>
  <conditionalFormatting sqref="F22">
    <cfRule type="cellIs" dxfId="5" priority="5" operator="equal">
      <formula>0</formula>
    </cfRule>
  </conditionalFormatting>
  <conditionalFormatting sqref="D28:E28 G28:I28">
    <cfRule type="cellIs" dxfId="4" priority="4" operator="equal">
      <formula>0</formula>
    </cfRule>
  </conditionalFormatting>
  <conditionalFormatting sqref="F28">
    <cfRule type="cellIs" dxfId="3" priority="3" operator="equal">
      <formula>0</formula>
    </cfRule>
  </conditionalFormatting>
  <conditionalFormatting sqref="D29:E29 G29:I29">
    <cfRule type="cellIs" dxfId="2" priority="2" operator="equal">
      <formula>0</formula>
    </cfRule>
  </conditionalFormatting>
  <conditionalFormatting sqref="F29">
    <cfRule type="cellIs" dxfId="1" priority="1" operator="equal">
      <formula>0</formula>
    </cfRule>
  </conditionalFormatting>
  <printOptions horizontalCentered="1"/>
  <pageMargins left="0.25" right="0.25" top="0.75" bottom="0.75" header="0.3" footer="0.3"/>
  <pageSetup paperSize="9" scale="86" fitToHeight="0" orientation="portrait" r:id="rId1"/>
  <rowBreaks count="3" manualBreakCount="3">
    <brk id="10" max="16383" man="1"/>
    <brk id="17" max="16383" man="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D14D-6D62-4783-AEC8-8BA0EA1819D7}">
  <sheetPr>
    <pageSetUpPr fitToPage="1"/>
  </sheetPr>
  <dimension ref="B1:H33"/>
  <sheetViews>
    <sheetView zoomScale="80" zoomScaleNormal="80" workbookViewId="0">
      <pane ySplit="4" topLeftCell="A5" activePane="bottomLeft" state="frozen"/>
      <selection activeCell="E39" sqref="E39"/>
      <selection pane="bottomLeft"/>
    </sheetView>
  </sheetViews>
  <sheetFormatPr defaultColWidth="9.109375" defaultRowHeight="11.4" x14ac:dyDescent="0.2"/>
  <cols>
    <col min="1" max="1" width="3.6640625" style="34" customWidth="1"/>
    <col min="2" max="3" width="20.6640625" style="34" customWidth="1"/>
    <col min="4" max="4" width="46.33203125" style="34" customWidth="1"/>
    <col min="5" max="8" width="35.6640625" style="48" customWidth="1"/>
    <col min="9" max="16384" width="9.109375" style="34"/>
  </cols>
  <sheetData>
    <row r="1" spans="2:8" ht="15.6" x14ac:dyDescent="0.2">
      <c r="B1" s="11" t="s">
        <v>502</v>
      </c>
      <c r="C1" s="11"/>
      <c r="E1" s="167"/>
    </row>
    <row r="2" spans="2:8" ht="15.6" x14ac:dyDescent="0.2">
      <c r="B2" s="11" t="s">
        <v>192</v>
      </c>
      <c r="C2" s="11"/>
    </row>
    <row r="3" spans="2:8" ht="12" thickBot="1" x14ac:dyDescent="0.25"/>
    <row r="4" spans="2:8" ht="73.5" customHeight="1" thickBot="1" x14ac:dyDescent="0.25">
      <c r="B4" s="305" t="s">
        <v>1</v>
      </c>
      <c r="C4" s="304" t="s">
        <v>2</v>
      </c>
      <c r="D4" s="304" t="s">
        <v>69</v>
      </c>
      <c r="E4" s="306" t="s">
        <v>487</v>
      </c>
      <c r="F4" s="306" t="s">
        <v>193</v>
      </c>
      <c r="G4" s="306" t="s">
        <v>194</v>
      </c>
      <c r="H4" s="307" t="s">
        <v>195</v>
      </c>
    </row>
    <row r="5" spans="2:8" ht="17.399999999999999" customHeight="1" x14ac:dyDescent="0.2">
      <c r="B5" s="578" t="s">
        <v>196</v>
      </c>
      <c r="C5" s="582" t="s">
        <v>65</v>
      </c>
      <c r="D5" s="49" t="s">
        <v>197</v>
      </c>
      <c r="E5" s="308" t="s">
        <v>63</v>
      </c>
      <c r="F5" s="309" t="s">
        <v>63</v>
      </c>
      <c r="G5" s="309">
        <v>3750</v>
      </c>
      <c r="H5" s="310">
        <v>3770</v>
      </c>
    </row>
    <row r="6" spans="2:8" ht="17.399999999999999" customHeight="1" x14ac:dyDescent="0.2">
      <c r="B6" s="579"/>
      <c r="C6" s="583"/>
      <c r="D6" s="50" t="s">
        <v>198</v>
      </c>
      <c r="E6" s="260" t="s">
        <v>63</v>
      </c>
      <c r="F6" s="311" t="s">
        <v>63</v>
      </c>
      <c r="G6" s="311">
        <v>3950</v>
      </c>
      <c r="H6" s="312">
        <v>3970</v>
      </c>
    </row>
    <row r="7" spans="2:8" ht="17.399999999999999" customHeight="1" x14ac:dyDescent="0.2">
      <c r="B7" s="579"/>
      <c r="C7" s="583"/>
      <c r="D7" s="50" t="s">
        <v>199</v>
      </c>
      <c r="E7" s="260" t="s">
        <v>63</v>
      </c>
      <c r="F7" s="311" t="s">
        <v>63</v>
      </c>
      <c r="G7" s="311">
        <v>6950</v>
      </c>
      <c r="H7" s="312">
        <v>6970</v>
      </c>
    </row>
    <row r="8" spans="2:8" ht="17.399999999999999" customHeight="1" x14ac:dyDescent="0.2">
      <c r="B8" s="580"/>
      <c r="C8" s="584"/>
      <c r="D8" s="51" t="s">
        <v>201</v>
      </c>
      <c r="E8" s="261">
        <v>8400</v>
      </c>
      <c r="F8" s="313">
        <v>8420</v>
      </c>
      <c r="G8" s="313">
        <v>8450</v>
      </c>
      <c r="H8" s="314">
        <v>8470</v>
      </c>
    </row>
    <row r="9" spans="2:8" ht="17.399999999999999" customHeight="1" thickBot="1" x14ac:dyDescent="0.25">
      <c r="B9" s="581"/>
      <c r="C9" s="585"/>
      <c r="D9" s="52" t="s">
        <v>200</v>
      </c>
      <c r="E9" s="315">
        <v>8900</v>
      </c>
      <c r="F9" s="316">
        <v>8920</v>
      </c>
      <c r="G9" s="316">
        <v>8950</v>
      </c>
      <c r="H9" s="317">
        <v>8970</v>
      </c>
    </row>
    <row r="10" spans="2:8" ht="17.399999999999999" customHeight="1" x14ac:dyDescent="0.2">
      <c r="B10" s="578" t="s">
        <v>196</v>
      </c>
      <c r="C10" s="582" t="s">
        <v>74</v>
      </c>
      <c r="D10" s="49" t="s">
        <v>202</v>
      </c>
      <c r="E10" s="308" t="s">
        <v>63</v>
      </c>
      <c r="F10" s="309" t="s">
        <v>63</v>
      </c>
      <c r="G10" s="309">
        <v>3650</v>
      </c>
      <c r="H10" s="310">
        <v>3670</v>
      </c>
    </row>
    <row r="11" spans="2:8" ht="17.399999999999999" customHeight="1" x14ac:dyDescent="0.2">
      <c r="B11" s="579"/>
      <c r="C11" s="583"/>
      <c r="D11" s="50" t="s">
        <v>203</v>
      </c>
      <c r="E11" s="260" t="s">
        <v>63</v>
      </c>
      <c r="F11" s="311" t="s">
        <v>63</v>
      </c>
      <c r="G11" s="311">
        <v>3850</v>
      </c>
      <c r="H11" s="312">
        <v>3870</v>
      </c>
    </row>
    <row r="12" spans="2:8" ht="17.399999999999999" customHeight="1" x14ac:dyDescent="0.2">
      <c r="B12" s="579"/>
      <c r="C12" s="583"/>
      <c r="D12" s="50" t="s">
        <v>208</v>
      </c>
      <c r="E12" s="260">
        <v>6000</v>
      </c>
      <c r="F12" s="311">
        <v>6020</v>
      </c>
      <c r="G12" s="311">
        <v>6050</v>
      </c>
      <c r="H12" s="312">
        <v>6070</v>
      </c>
    </row>
    <row r="13" spans="2:8" ht="17.399999999999999" customHeight="1" x14ac:dyDescent="0.2">
      <c r="B13" s="579"/>
      <c r="C13" s="583"/>
      <c r="D13" s="50" t="s">
        <v>204</v>
      </c>
      <c r="E13" s="260" t="s">
        <v>63</v>
      </c>
      <c r="F13" s="311" t="s">
        <v>63</v>
      </c>
      <c r="G13" s="311">
        <v>6850</v>
      </c>
      <c r="H13" s="312">
        <v>6870</v>
      </c>
    </row>
    <row r="14" spans="2:8" ht="17.399999999999999" customHeight="1" x14ac:dyDescent="0.2">
      <c r="B14" s="580"/>
      <c r="C14" s="584"/>
      <c r="D14" s="51" t="s">
        <v>206</v>
      </c>
      <c r="E14" s="261">
        <v>7100</v>
      </c>
      <c r="F14" s="313" t="s">
        <v>63</v>
      </c>
      <c r="G14" s="313">
        <v>7150</v>
      </c>
      <c r="H14" s="314" t="s">
        <v>63</v>
      </c>
    </row>
    <row r="15" spans="2:8" ht="17.399999999999999" customHeight="1" x14ac:dyDescent="0.2">
      <c r="B15" s="580"/>
      <c r="C15" s="584"/>
      <c r="D15" s="51" t="s">
        <v>205</v>
      </c>
      <c r="E15" s="261">
        <v>8500</v>
      </c>
      <c r="F15" s="313">
        <v>8520</v>
      </c>
      <c r="G15" s="313">
        <v>8550</v>
      </c>
      <c r="H15" s="314">
        <v>8570</v>
      </c>
    </row>
    <row r="16" spans="2:8" ht="17.399999999999999" customHeight="1" thickBot="1" x14ac:dyDescent="0.25">
      <c r="B16" s="581"/>
      <c r="C16" s="585"/>
      <c r="D16" s="52" t="s">
        <v>207</v>
      </c>
      <c r="E16" s="315">
        <v>8800</v>
      </c>
      <c r="F16" s="316">
        <v>8820</v>
      </c>
      <c r="G16" s="316">
        <v>8850</v>
      </c>
      <c r="H16" s="317">
        <v>8870</v>
      </c>
    </row>
    <row r="17" spans="2:8" ht="17.399999999999999" customHeight="1" x14ac:dyDescent="0.2">
      <c r="B17" s="578" t="s">
        <v>196</v>
      </c>
      <c r="C17" s="582" t="s">
        <v>75</v>
      </c>
      <c r="D17" s="49" t="s">
        <v>209</v>
      </c>
      <c r="E17" s="308">
        <v>5700</v>
      </c>
      <c r="F17" s="309">
        <v>5720</v>
      </c>
      <c r="G17" s="309">
        <v>5750</v>
      </c>
      <c r="H17" s="310">
        <v>5770</v>
      </c>
    </row>
    <row r="18" spans="2:8" ht="17.399999999999999" customHeight="1" x14ac:dyDescent="0.2">
      <c r="B18" s="579"/>
      <c r="C18" s="583"/>
      <c r="D18" s="50" t="s">
        <v>210</v>
      </c>
      <c r="E18" s="260">
        <v>9100</v>
      </c>
      <c r="F18" s="311">
        <v>9120</v>
      </c>
      <c r="G18" s="311">
        <v>9150</v>
      </c>
      <c r="H18" s="312">
        <v>9170</v>
      </c>
    </row>
    <row r="19" spans="2:8" ht="17.399999999999999" customHeight="1" thickBot="1" x14ac:dyDescent="0.25">
      <c r="B19" s="581"/>
      <c r="C19" s="585"/>
      <c r="D19" s="52" t="s">
        <v>211</v>
      </c>
      <c r="E19" s="315">
        <v>9000</v>
      </c>
      <c r="F19" s="316">
        <v>9020</v>
      </c>
      <c r="G19" s="316">
        <v>9050</v>
      </c>
      <c r="H19" s="317">
        <v>9070</v>
      </c>
    </row>
    <row r="20" spans="2:8" ht="30" customHeight="1" thickBot="1" x14ac:dyDescent="0.25">
      <c r="B20" s="318" t="s">
        <v>196</v>
      </c>
      <c r="C20" s="49" t="s">
        <v>62</v>
      </c>
      <c r="D20" s="49" t="s">
        <v>212</v>
      </c>
      <c r="E20" s="308">
        <v>9600</v>
      </c>
      <c r="F20" s="309" t="s">
        <v>63</v>
      </c>
      <c r="G20" s="309" t="s">
        <v>63</v>
      </c>
      <c r="H20" s="310" t="s">
        <v>63</v>
      </c>
    </row>
    <row r="21" spans="2:8" ht="17.399999999999999" customHeight="1" x14ac:dyDescent="0.2">
      <c r="B21" s="586" t="s">
        <v>196</v>
      </c>
      <c r="C21" s="589" t="s">
        <v>76</v>
      </c>
      <c r="D21" s="53" t="s">
        <v>213</v>
      </c>
      <c r="E21" s="319">
        <v>7200</v>
      </c>
      <c r="F21" s="319" t="s">
        <v>63</v>
      </c>
      <c r="G21" s="319">
        <v>7250</v>
      </c>
      <c r="H21" s="320" t="s">
        <v>63</v>
      </c>
    </row>
    <row r="22" spans="2:8" ht="17.399999999999999" customHeight="1" x14ac:dyDescent="0.2">
      <c r="B22" s="587"/>
      <c r="C22" s="590"/>
      <c r="D22" s="54" t="s">
        <v>31</v>
      </c>
      <c r="E22" s="321">
        <v>8300</v>
      </c>
      <c r="F22" s="321" t="s">
        <v>63</v>
      </c>
      <c r="G22" s="321" t="s">
        <v>63</v>
      </c>
      <c r="H22" s="322">
        <v>8370</v>
      </c>
    </row>
    <row r="23" spans="2:8" ht="17.399999999999999" customHeight="1" x14ac:dyDescent="0.2">
      <c r="B23" s="587"/>
      <c r="C23" s="590"/>
      <c r="D23" s="54" t="s">
        <v>30</v>
      </c>
      <c r="E23" s="321">
        <v>8100</v>
      </c>
      <c r="F23" s="321" t="s">
        <v>63</v>
      </c>
      <c r="G23" s="321" t="s">
        <v>63</v>
      </c>
      <c r="H23" s="322">
        <v>8170</v>
      </c>
    </row>
    <row r="24" spans="2:8" ht="17.399999999999999" customHeight="1" x14ac:dyDescent="0.2">
      <c r="B24" s="587"/>
      <c r="C24" s="590"/>
      <c r="D24" s="55" t="s">
        <v>34</v>
      </c>
      <c r="E24" s="323">
        <v>6600</v>
      </c>
      <c r="F24" s="323">
        <v>6620</v>
      </c>
      <c r="G24" s="323" t="s">
        <v>63</v>
      </c>
      <c r="H24" s="324" t="s">
        <v>63</v>
      </c>
    </row>
    <row r="25" spans="2:8" ht="17.399999999999999" customHeight="1" thickBot="1" x14ac:dyDescent="0.25">
      <c r="B25" s="588"/>
      <c r="C25" s="591"/>
      <c r="D25" s="56" t="s">
        <v>33</v>
      </c>
      <c r="E25" s="323">
        <v>6700</v>
      </c>
      <c r="F25" s="323">
        <v>6720</v>
      </c>
      <c r="G25" s="323" t="s">
        <v>63</v>
      </c>
      <c r="H25" s="324" t="s">
        <v>63</v>
      </c>
    </row>
    <row r="26" spans="2:8" ht="17.399999999999999" customHeight="1" x14ac:dyDescent="0.2">
      <c r="B26" s="578" t="s">
        <v>196</v>
      </c>
      <c r="C26" s="582" t="s">
        <v>214</v>
      </c>
      <c r="D26" s="53" t="s">
        <v>215</v>
      </c>
      <c r="E26" s="319">
        <v>5800</v>
      </c>
      <c r="F26" s="319">
        <v>5820</v>
      </c>
      <c r="G26" s="319">
        <v>5850</v>
      </c>
      <c r="H26" s="320">
        <v>5870</v>
      </c>
    </row>
    <row r="27" spans="2:8" ht="17.399999999999999" customHeight="1" thickBot="1" x14ac:dyDescent="0.25">
      <c r="B27" s="581"/>
      <c r="C27" s="585"/>
      <c r="D27" s="57" t="s">
        <v>216</v>
      </c>
      <c r="E27" s="325">
        <v>5900</v>
      </c>
      <c r="F27" s="325">
        <v>5920</v>
      </c>
      <c r="G27" s="325">
        <v>5950</v>
      </c>
      <c r="H27" s="326">
        <v>5970</v>
      </c>
    </row>
    <row r="28" spans="2:8" ht="17.399999999999999" customHeight="1" x14ac:dyDescent="0.2">
      <c r="B28" s="592" t="s">
        <v>217</v>
      </c>
      <c r="C28" s="593"/>
      <c r="D28" s="58" t="s">
        <v>16</v>
      </c>
      <c r="E28" s="327">
        <v>4000</v>
      </c>
      <c r="F28" s="327" t="s">
        <v>63</v>
      </c>
      <c r="G28" s="327" t="s">
        <v>63</v>
      </c>
      <c r="H28" s="328" t="s">
        <v>63</v>
      </c>
    </row>
    <row r="29" spans="2:8" ht="17.399999999999999" customHeight="1" x14ac:dyDescent="0.2">
      <c r="B29" s="594"/>
      <c r="C29" s="595"/>
      <c r="D29" s="59" t="s">
        <v>20</v>
      </c>
      <c r="E29" s="329">
        <v>4500</v>
      </c>
      <c r="F29" s="329" t="s">
        <v>63</v>
      </c>
      <c r="G29" s="329" t="s">
        <v>63</v>
      </c>
      <c r="H29" s="330" t="s">
        <v>63</v>
      </c>
    </row>
    <row r="30" spans="2:8" ht="17.399999999999999" customHeight="1" x14ac:dyDescent="0.2">
      <c r="B30" s="594"/>
      <c r="C30" s="595"/>
      <c r="D30" s="59" t="s">
        <v>28</v>
      </c>
      <c r="E30" s="329">
        <v>3000</v>
      </c>
      <c r="F30" s="329" t="s">
        <v>63</v>
      </c>
      <c r="G30" s="329" t="s">
        <v>63</v>
      </c>
      <c r="H30" s="330" t="s">
        <v>63</v>
      </c>
    </row>
    <row r="31" spans="2:8" ht="17.399999999999999" customHeight="1" thickBot="1" x14ac:dyDescent="0.25">
      <c r="B31" s="596"/>
      <c r="C31" s="597"/>
      <c r="D31" s="60" t="s">
        <v>218</v>
      </c>
      <c r="E31" s="331">
        <v>7400</v>
      </c>
      <c r="F31" s="331" t="s">
        <v>63</v>
      </c>
      <c r="G31" s="331" t="s">
        <v>63</v>
      </c>
      <c r="H31" s="332" t="s">
        <v>63</v>
      </c>
    </row>
    <row r="32" spans="2:8" ht="30" customHeight="1" thickBot="1" x14ac:dyDescent="0.25">
      <c r="B32" s="576" t="s">
        <v>219</v>
      </c>
      <c r="C32" s="577"/>
      <c r="D32" s="61"/>
      <c r="E32" s="333">
        <v>1000</v>
      </c>
      <c r="F32" s="333" t="s">
        <v>63</v>
      </c>
      <c r="G32" s="333" t="s">
        <v>63</v>
      </c>
      <c r="H32" s="334" t="s">
        <v>63</v>
      </c>
    </row>
    <row r="33" spans="2:3" x14ac:dyDescent="0.2">
      <c r="B33" s="35"/>
      <c r="C33" s="35"/>
    </row>
  </sheetData>
  <sortState xmlns:xlrd2="http://schemas.microsoft.com/office/spreadsheetml/2017/richdata2" ref="D5:H9">
    <sortCondition ref="G5:G9"/>
  </sortState>
  <mergeCells count="12">
    <mergeCell ref="B32:C32"/>
    <mergeCell ref="B5:B9"/>
    <mergeCell ref="C5:C9"/>
    <mergeCell ref="B10:B16"/>
    <mergeCell ref="C10:C16"/>
    <mergeCell ref="B17:B19"/>
    <mergeCell ref="C17:C19"/>
    <mergeCell ref="B21:B25"/>
    <mergeCell ref="C21:C25"/>
    <mergeCell ref="B26:B27"/>
    <mergeCell ref="C26:C27"/>
    <mergeCell ref="B28:C31"/>
  </mergeCells>
  <conditionalFormatting sqref="E5:H32">
    <cfRule type="cellIs" dxfId="0" priority="1" operator="equal">
      <formula>"N/A"</formula>
    </cfRule>
  </conditionalFormatting>
  <printOptions horizontalCentered="1"/>
  <pageMargins left="0.23622047244094491" right="0.23622047244094491" top="0.74803149606299213" bottom="0.74803149606299213" header="0.31496062992125984" footer="0.31496062992125984"/>
  <pageSetup paperSize="9"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Process</vt:lpstr>
      <vt:lpstr>NTC Table</vt:lpstr>
      <vt:lpstr>SACS Residential</vt:lpstr>
      <vt:lpstr>SACS Business</vt:lpstr>
      <vt:lpstr>SAC Large</vt:lpstr>
      <vt:lpstr>SAC Unmetered</vt:lpstr>
      <vt:lpstr>CAC</vt:lpstr>
      <vt:lpstr>CAC Trial</vt:lpstr>
      <vt:lpstr>Network Tariff Classes &amp; Codes</vt:lpstr>
      <vt:lpstr>ACS Fee-Based</vt:lpstr>
      <vt:lpstr>ACS Public Lighting</vt:lpstr>
      <vt:lpstr>ACS Metering</vt:lpstr>
      <vt:lpstr>ACS Security Lighting</vt:lpstr>
      <vt:lpstr>ACS Tariff Classes &amp; Codes</vt:lpstr>
      <vt:lpstr>'ACS Fee-Based'!Print_Area</vt:lpstr>
      <vt:lpstr>'ACS Metering'!Print_Area</vt:lpstr>
      <vt:lpstr>'ACS Public Lighting'!Print_Area</vt:lpstr>
      <vt:lpstr>'ACS Security Lighting'!Print_Area</vt:lpstr>
      <vt:lpstr>'ACS Tariff Classes &amp; Codes'!Print_Area</vt:lpstr>
      <vt:lpstr>CAC!Print_Area</vt:lpstr>
      <vt:lpstr>'CAC Trial'!Print_Area</vt:lpstr>
      <vt:lpstr>'Network Tariff Classes &amp; Codes'!Print_Area</vt:lpstr>
      <vt:lpstr>'NTC Table'!Print_Area</vt:lpstr>
      <vt:lpstr>'SAC Large'!Print_Area</vt:lpstr>
      <vt:lpstr>'SAC Unmetered'!Print_Area</vt:lpstr>
      <vt:lpstr>'SACS Business'!Print_Area</vt:lpstr>
      <vt:lpstr>'SACS Residential'!Print_Area</vt:lpstr>
      <vt:lpstr>'ACS Fee-Based'!Print_Titles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Energex Network Price List Updated for Schedule 8</dc:title>
  <dc:creator/>
  <cp:keywords>Network electricity charges</cp:keywords>
  <cp:lastModifiedBy/>
  <dcterms:created xsi:type="dcterms:W3CDTF">2023-03-31T00:10:13Z</dcterms:created>
  <dcterms:modified xsi:type="dcterms:W3CDTF">2023-06-05T02:09:56Z</dcterms:modified>
  <cp:category>Electricity prices</cp:category>
</cp:coreProperties>
</file>